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Куликов\Документы\01 РСС-СРО-РСПП-РТН\01 РСС текущие\300 Статистика\200 Ввод - по регионам и месяцам\2022\"/>
    </mc:Choice>
  </mc:AlternateContent>
  <xr:revisionPtr revIDLastSave="0" documentId="13_ncr:1_{DBD3DB6F-06B6-4741-BEDD-D9E9E152676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O54" i="1" l="1"/>
  <c r="O37" i="1" l="1"/>
  <c r="O5" i="1"/>
  <c r="O94" i="1"/>
  <c r="O83" i="1"/>
  <c r="O78" i="1"/>
  <c r="O75" i="1" s="1"/>
  <c r="O46" i="1"/>
  <c r="O27" i="1"/>
  <c r="O24" i="1" s="1"/>
  <c r="O4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B95" i="1"/>
  <c r="C95" i="1"/>
  <c r="M96" i="1"/>
  <c r="M97" i="1"/>
  <c r="M98" i="1"/>
  <c r="M99" i="1"/>
  <c r="M100" i="1"/>
  <c r="M101" i="1"/>
  <c r="M102" i="1"/>
  <c r="M103" i="1"/>
  <c r="M104" i="1"/>
  <c r="M105" i="1"/>
  <c r="M95" i="1"/>
  <c r="M85" i="1"/>
  <c r="M86" i="1"/>
  <c r="M87" i="1"/>
  <c r="M88" i="1"/>
  <c r="M89" i="1"/>
  <c r="M90" i="1"/>
  <c r="M91" i="1"/>
  <c r="M92" i="1"/>
  <c r="M93" i="1"/>
  <c r="M84" i="1"/>
  <c r="M77" i="1"/>
  <c r="M79" i="1"/>
  <c r="M80" i="1"/>
  <c r="M81" i="1"/>
  <c r="M82" i="1"/>
  <c r="M76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55" i="1"/>
  <c r="M48" i="1"/>
  <c r="M49" i="1"/>
  <c r="M50" i="1"/>
  <c r="M51" i="1"/>
  <c r="M52" i="1"/>
  <c r="M53" i="1"/>
  <c r="M47" i="1"/>
  <c r="M39" i="1"/>
  <c r="M40" i="1"/>
  <c r="M41" i="1"/>
  <c r="M42" i="1"/>
  <c r="M43" i="1"/>
  <c r="M44" i="1"/>
  <c r="M45" i="1"/>
  <c r="M38" i="1"/>
  <c r="M26" i="1"/>
  <c r="M28" i="1"/>
  <c r="M29" i="1"/>
  <c r="M30" i="1"/>
  <c r="M31" i="1"/>
  <c r="M32" i="1"/>
  <c r="M33" i="1"/>
  <c r="M34" i="1"/>
  <c r="M35" i="1"/>
  <c r="M36" i="1"/>
  <c r="M25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6" i="1"/>
  <c r="M78" i="1"/>
  <c r="B75" i="1"/>
  <c r="C75" i="1"/>
  <c r="B76" i="1"/>
  <c r="C76" i="1"/>
  <c r="B77" i="1"/>
  <c r="C77" i="1"/>
  <c r="B78" i="1"/>
  <c r="C78" i="1"/>
  <c r="B79" i="1"/>
  <c r="C79" i="1"/>
  <c r="B80" i="1"/>
  <c r="C80" i="1"/>
  <c r="B81" i="1"/>
  <c r="C81" i="1"/>
  <c r="B82" i="1"/>
  <c r="C82" i="1"/>
  <c r="B83" i="1"/>
  <c r="C83" i="1"/>
  <c r="B84" i="1"/>
  <c r="C84" i="1"/>
  <c r="B85" i="1"/>
  <c r="C85" i="1"/>
  <c r="B86" i="1"/>
  <c r="C86" i="1"/>
  <c r="B87" i="1"/>
  <c r="C87" i="1"/>
  <c r="B88" i="1"/>
  <c r="C88" i="1"/>
  <c r="B89" i="1"/>
  <c r="C89" i="1"/>
  <c r="B90" i="1"/>
  <c r="C90" i="1"/>
  <c r="B91" i="1"/>
  <c r="C91" i="1"/>
  <c r="B92" i="1"/>
  <c r="C92" i="1"/>
  <c r="B93" i="1"/>
  <c r="C93" i="1"/>
  <c r="B94" i="1"/>
  <c r="C94" i="1"/>
  <c r="B96" i="1"/>
  <c r="C96" i="1"/>
  <c r="B97" i="1"/>
  <c r="C97" i="1"/>
  <c r="B98" i="1"/>
  <c r="C98" i="1"/>
  <c r="B99" i="1"/>
  <c r="C99" i="1"/>
  <c r="B100" i="1"/>
  <c r="C100" i="1"/>
  <c r="B101" i="1"/>
  <c r="C101" i="1"/>
  <c r="B102" i="1"/>
  <c r="C102" i="1"/>
  <c r="B103" i="1"/>
  <c r="C103" i="1"/>
  <c r="B104" i="1"/>
  <c r="C104" i="1"/>
  <c r="B105" i="1"/>
  <c r="E105" i="1" s="1"/>
  <c r="C105" i="1"/>
  <c r="M5" i="1" l="1"/>
  <c r="M37" i="1"/>
  <c r="M75" i="1"/>
  <c r="F105" i="1"/>
  <c r="M27" i="1"/>
  <c r="M24" i="1" s="1"/>
  <c r="E104" i="1"/>
  <c r="E103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C32" i="1"/>
  <c r="C33" i="1"/>
  <c r="C34" i="1"/>
  <c r="C35" i="1"/>
  <c r="C36" i="1"/>
  <c r="C23" i="1"/>
  <c r="C15" i="1"/>
  <c r="F77" i="1" l="1"/>
  <c r="F79" i="1"/>
  <c r="F85" i="1"/>
  <c r="F97" i="1"/>
  <c r="F99" i="1"/>
  <c r="F102" i="1" l="1"/>
  <c r="F89" i="1"/>
  <c r="F90" i="1"/>
  <c r="F86" i="1"/>
  <c r="F82" i="1"/>
  <c r="F91" i="1"/>
  <c r="F87" i="1"/>
  <c r="F101" i="1"/>
  <c r="F98" i="1"/>
  <c r="F95" i="1"/>
  <c r="F93" i="1"/>
  <c r="F100" i="1"/>
  <c r="F96" i="1"/>
  <c r="F92" i="1"/>
  <c r="F88" i="1"/>
  <c r="F84" i="1"/>
  <c r="F81" i="1"/>
  <c r="F80" i="1"/>
  <c r="F103" i="1"/>
  <c r="F104" i="1"/>
  <c r="F76" i="1"/>
  <c r="K76" i="1"/>
  <c r="D76" i="1" s="1"/>
  <c r="K77" i="1"/>
  <c r="D77" i="1" s="1"/>
  <c r="K78" i="1"/>
  <c r="D78" i="1" s="1"/>
  <c r="K79" i="1"/>
  <c r="D79" i="1" s="1"/>
  <c r="K80" i="1"/>
  <c r="D80" i="1" s="1"/>
  <c r="K81" i="1"/>
  <c r="D81" i="1" s="1"/>
  <c r="K82" i="1"/>
  <c r="D82" i="1" s="1"/>
  <c r="K83" i="1"/>
  <c r="D83" i="1" s="1"/>
  <c r="K84" i="1"/>
  <c r="D84" i="1" s="1"/>
  <c r="K85" i="1"/>
  <c r="D85" i="1" s="1"/>
  <c r="K86" i="1"/>
  <c r="D86" i="1" s="1"/>
  <c r="K87" i="1"/>
  <c r="D87" i="1" s="1"/>
  <c r="K88" i="1"/>
  <c r="D88" i="1" s="1"/>
  <c r="K89" i="1"/>
  <c r="D89" i="1" s="1"/>
  <c r="K90" i="1"/>
  <c r="D90" i="1" s="1"/>
  <c r="K91" i="1"/>
  <c r="D91" i="1" s="1"/>
  <c r="K92" i="1"/>
  <c r="D92" i="1" s="1"/>
  <c r="K93" i="1"/>
  <c r="D93" i="1" s="1"/>
  <c r="K94" i="1"/>
  <c r="D94" i="1" s="1"/>
  <c r="K95" i="1"/>
  <c r="D95" i="1" s="1"/>
  <c r="K96" i="1"/>
  <c r="D96" i="1" s="1"/>
  <c r="K97" i="1"/>
  <c r="D97" i="1" s="1"/>
  <c r="K98" i="1"/>
  <c r="D98" i="1" s="1"/>
  <c r="K99" i="1"/>
  <c r="D99" i="1" s="1"/>
  <c r="K75" i="1" l="1"/>
  <c r="D75" i="1" s="1"/>
  <c r="B5" i="1"/>
  <c r="C5" i="1"/>
  <c r="B6" i="1"/>
  <c r="C6" i="1"/>
  <c r="B7" i="1"/>
  <c r="C7" i="1"/>
  <c r="B8" i="1"/>
  <c r="C8" i="1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B33" i="1"/>
  <c r="B34" i="1"/>
  <c r="B35" i="1"/>
  <c r="B36" i="1"/>
  <c r="E36" i="1" s="1"/>
  <c r="B37" i="1"/>
  <c r="C37" i="1"/>
  <c r="B38" i="1"/>
  <c r="C38" i="1"/>
  <c r="B39" i="1"/>
  <c r="C39" i="1"/>
  <c r="B40" i="1"/>
  <c r="C40" i="1"/>
  <c r="B41" i="1"/>
  <c r="C41" i="1"/>
  <c r="B42" i="1"/>
  <c r="C42" i="1"/>
  <c r="B43" i="1"/>
  <c r="C43" i="1"/>
  <c r="B44" i="1"/>
  <c r="C44" i="1"/>
  <c r="B45" i="1"/>
  <c r="C45" i="1"/>
  <c r="B46" i="1"/>
  <c r="C46" i="1"/>
  <c r="B47" i="1"/>
  <c r="C47" i="1"/>
  <c r="B48" i="1"/>
  <c r="C48" i="1"/>
  <c r="B49" i="1"/>
  <c r="C49" i="1"/>
  <c r="B50" i="1"/>
  <c r="C50" i="1"/>
  <c r="B51" i="1"/>
  <c r="C51" i="1"/>
  <c r="B52" i="1"/>
  <c r="C52" i="1"/>
  <c r="B53" i="1"/>
  <c r="C53" i="1"/>
  <c r="B54" i="1"/>
  <c r="C54" i="1"/>
  <c r="B55" i="1"/>
  <c r="C55" i="1"/>
  <c r="B56" i="1"/>
  <c r="C56" i="1"/>
  <c r="B57" i="1"/>
  <c r="C57" i="1"/>
  <c r="B58" i="1"/>
  <c r="C58" i="1"/>
  <c r="B59" i="1"/>
  <c r="C59" i="1"/>
  <c r="B60" i="1"/>
  <c r="C60" i="1"/>
  <c r="B61" i="1"/>
  <c r="C61" i="1"/>
  <c r="B62" i="1"/>
  <c r="C62" i="1"/>
  <c r="B63" i="1"/>
  <c r="C63" i="1"/>
  <c r="B64" i="1"/>
  <c r="C64" i="1"/>
  <c r="B65" i="1"/>
  <c r="C65" i="1"/>
  <c r="B66" i="1"/>
  <c r="C66" i="1"/>
  <c r="B67" i="1"/>
  <c r="C67" i="1"/>
  <c r="B68" i="1"/>
  <c r="C68" i="1"/>
  <c r="C4" i="1"/>
  <c r="B4" i="1"/>
  <c r="E49" i="1" l="1"/>
  <c r="D49" i="1"/>
  <c r="F49" i="1"/>
  <c r="E5" i="1" l="1"/>
  <c r="E6" i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F36" i="1"/>
  <c r="E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E47" i="1"/>
  <c r="F47" i="1"/>
  <c r="E48" i="1"/>
  <c r="F48" i="1"/>
  <c r="E50" i="1"/>
  <c r="F50" i="1"/>
  <c r="E51" i="1"/>
  <c r="F51" i="1"/>
  <c r="E52" i="1" l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4" i="1"/>
  <c r="M94" i="1" l="1"/>
  <c r="F94" i="1" s="1"/>
  <c r="M83" i="1" l="1"/>
  <c r="F83" i="1" s="1"/>
  <c r="F24" i="1"/>
  <c r="F78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M54" i="1"/>
  <c r="F54" i="1" s="1"/>
  <c r="F52" i="1"/>
  <c r="F53" i="1"/>
  <c r="M46" i="1"/>
  <c r="F37" i="1"/>
  <c r="F5" i="1"/>
  <c r="F46" i="1" l="1"/>
  <c r="M4" i="1"/>
  <c r="F4" i="1" s="1"/>
  <c r="F75" i="1"/>
  <c r="K100" i="1"/>
  <c r="D100" i="1" s="1"/>
  <c r="K101" i="1"/>
  <c r="D101" i="1" s="1"/>
  <c r="K102" i="1"/>
  <c r="D102" i="1" s="1"/>
  <c r="K103" i="1"/>
  <c r="D103" i="1" s="1"/>
  <c r="K104" i="1"/>
  <c r="D104" i="1" s="1"/>
  <c r="K105" i="1"/>
  <c r="D105" i="1" s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4" i="1"/>
</calcChain>
</file>

<file path=xl/sharedStrings.xml><?xml version="1.0" encoding="utf-8"?>
<sst xmlns="http://schemas.openxmlformats.org/spreadsheetml/2006/main" count="307" uniqueCount="283">
  <si>
    <t>г.Москва</t>
  </si>
  <si>
    <t>г.Санкт-Петербург</t>
  </si>
  <si>
    <t>Краснодарский край</t>
  </si>
  <si>
    <t>Ставропольский край</t>
  </si>
  <si>
    <t>Пермский край</t>
  </si>
  <si>
    <t>Алтайский край</t>
  </si>
  <si>
    <t>Забайкальский край</t>
  </si>
  <si>
    <t>Красноярский край</t>
  </si>
  <si>
    <t>Камчатский край</t>
  </si>
  <si>
    <t>Приморский край</t>
  </si>
  <si>
    <t>Хабаровский край</t>
  </si>
  <si>
    <t>ЦФО</t>
  </si>
  <si>
    <t>СЗФО</t>
  </si>
  <si>
    <t>в т.ч.: Ненецкий АО</t>
  </si>
  <si>
    <t>ЮФО</t>
  </si>
  <si>
    <t>СКФО</t>
  </si>
  <si>
    <t>ПФО</t>
  </si>
  <si>
    <t>УФО</t>
  </si>
  <si>
    <t>в т.ч.: ХМАО- Югра</t>
  </si>
  <si>
    <t>ЯНАО</t>
  </si>
  <si>
    <t>ДФО</t>
  </si>
  <si>
    <t>СФО</t>
  </si>
  <si>
    <t>Кв. м на чел.</t>
  </si>
  <si>
    <t>Респ. Карелия</t>
  </si>
  <si>
    <t>Респ. Адыгея (Адыгея)</t>
  </si>
  <si>
    <t>Респ. Калмыкия</t>
  </si>
  <si>
    <t>Респ. Дагестан</t>
  </si>
  <si>
    <t>Респ. Ингушетия</t>
  </si>
  <si>
    <t>Кабардино-Балкарская Респ.</t>
  </si>
  <si>
    <t>Карачаево-Черкесская Респ.</t>
  </si>
  <si>
    <t>Чеченская Респ.</t>
  </si>
  <si>
    <t>Респ. Башкортостан</t>
  </si>
  <si>
    <t>Респ. Марий Эл</t>
  </si>
  <si>
    <t>Респ. Мордовия</t>
  </si>
  <si>
    <t>Удмуртская Респ.</t>
  </si>
  <si>
    <t>Чувашская Респ.-Чувашия</t>
  </si>
  <si>
    <t>Респ. Алтай</t>
  </si>
  <si>
    <t>Респ. Бурятия</t>
  </si>
  <si>
    <t>Респ. Тыва</t>
  </si>
  <si>
    <t>Респ. Хакасия</t>
  </si>
  <si>
    <t>Респ. Саха (Якутия)</t>
  </si>
  <si>
    <t>Белгородская обл.</t>
  </si>
  <si>
    <t>Брянская обл.</t>
  </si>
  <si>
    <t>Владимирская обл.</t>
  </si>
  <si>
    <t>Воронежская обл.</t>
  </si>
  <si>
    <t>Ивановская обл.</t>
  </si>
  <si>
    <t>Калужская обл.</t>
  </si>
  <si>
    <t>Костромская обл.</t>
  </si>
  <si>
    <t>Курская обл.</t>
  </si>
  <si>
    <t>Липецкая обл.</t>
  </si>
  <si>
    <t>Московская обл.</t>
  </si>
  <si>
    <t>Орловская обл.</t>
  </si>
  <si>
    <t>Рязанская обл.</t>
  </si>
  <si>
    <t>Смоленская обл.</t>
  </si>
  <si>
    <t>Тамбовская обл.</t>
  </si>
  <si>
    <t>Тверская обл.</t>
  </si>
  <si>
    <t>Тульская обл.</t>
  </si>
  <si>
    <t>Ярославская обл.</t>
  </si>
  <si>
    <t>Архангельская обл.</t>
  </si>
  <si>
    <t>Вологодская обл.</t>
  </si>
  <si>
    <t>Калининградская обл.</t>
  </si>
  <si>
    <t>Ленинградская обл.</t>
  </si>
  <si>
    <t>Мурманская обл.</t>
  </si>
  <si>
    <t>Новгородская обл.</t>
  </si>
  <si>
    <t>Псковская обл.</t>
  </si>
  <si>
    <t>Астраханская обл.</t>
  </si>
  <si>
    <t>Волгоградская обл.</t>
  </si>
  <si>
    <t>Ростовская обл.</t>
  </si>
  <si>
    <t>Кировская обл.</t>
  </si>
  <si>
    <t>Нижегородская обл.</t>
  </si>
  <si>
    <t>Оренбургская обл.</t>
  </si>
  <si>
    <t>Пензенская обл.</t>
  </si>
  <si>
    <t>Самарская обл.</t>
  </si>
  <si>
    <t>Саратовская обл.</t>
  </si>
  <si>
    <t>Ульяновская обл.</t>
  </si>
  <si>
    <t>Курганская обл.</t>
  </si>
  <si>
    <t>Свердловская обл.</t>
  </si>
  <si>
    <t>Тюменская обл.</t>
  </si>
  <si>
    <t>Тюменская обл. без АО</t>
  </si>
  <si>
    <t>Челябинская обл.</t>
  </si>
  <si>
    <t>Иркутская обл.</t>
  </si>
  <si>
    <t>Кемеровская обл.</t>
  </si>
  <si>
    <t>Новосибирская обл.</t>
  </si>
  <si>
    <t>Омская обл.</t>
  </si>
  <si>
    <t>Томская обл.</t>
  </si>
  <si>
    <t>Амурская обл.</t>
  </si>
  <si>
    <t>Магаданская обл.</t>
  </si>
  <si>
    <t>Сахалинская обл.</t>
  </si>
  <si>
    <t>Архангельская обл. без АО</t>
  </si>
  <si>
    <t>Респ. Сев. Осетия-Алания</t>
  </si>
  <si>
    <t>Республика Крым</t>
  </si>
  <si>
    <t>г.Севастополь</t>
  </si>
  <si>
    <t>Тыс. кв. м</t>
  </si>
  <si>
    <t>Российская Федерация</t>
  </si>
  <si>
    <t>Регион</t>
  </si>
  <si>
    <t>Респ. Коми</t>
  </si>
  <si>
    <t>Ввод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</si>
  <si>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</si>
  <si>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</si>
  <si>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</si>
  <si>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</si>
  <si>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</si>
  <si>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</si>
  <si>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</si>
  <si>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</si>
  <si>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</si>
  <si>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</si>
  <si>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</si>
  <si>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</si>
  <si>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 (Татарстан)</t>
  </si>
  <si>
    <t>Удмуртская Республика</t>
  </si>
  <si>
    <t>Чувашская Республика - Чувашия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</si>
  <si>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</si>
  <si>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</si>
  <si>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</si>
  <si>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</si>
  <si>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</si>
  <si>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</si>
  <si>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</si>
  <si>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</si>
  <si>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</si>
  <si>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</si>
  <si>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</si>
  <si>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Ханты-Мансийский АО-Югра</t>
  </si>
  <si>
    <t>Ямало-Ненецкий АО</t>
  </si>
  <si>
    <t>Тюменская область (без автономных округов)</t>
  </si>
  <si>
    <t>Челябинская область</t>
  </si>
  <si>
    <t>Сибирский федеральный округ</t>
  </si>
  <si>
    <t>Республика Алтай</t>
  </si>
  <si>
    <t>Республика Тыва</t>
  </si>
  <si>
    <t>Республика Хакасия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</si>
  <si>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</si>
  <si>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</si>
  <si>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</si>
  <si>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</si>
  <si>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</si>
  <si>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</si>
  <si>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Бурятия</t>
  </si>
  <si>
    <t>Республика Саха (Якутия)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</si>
  <si>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</si>
  <si>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</si>
  <si>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</si>
  <si>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</si>
  <si>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АО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</si>
  <si>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</si>
  <si>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</si>
  <si>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</si>
  <si>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</si>
  <si>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</si>
  <si>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</si>
  <si>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</si>
  <si>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</si>
  <si>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</si>
  <si>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</si>
  <si>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</si>
  <si>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</si>
  <si>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</si>
  <si>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</si>
  <si>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</si>
  <si>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</si>
  <si>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</si>
  <si>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</si>
  <si>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</si>
  <si>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</si>
  <si>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</si>
  <si>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</si>
  <si>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Ненецкий АО</t>
  </si>
  <si>
    <t>Архангельская область (кроме Ненецкого АО)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</si>
  <si>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</si>
  <si>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</si>
  <si>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</si>
  <si>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</si>
  <si>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</si>
  <si>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</si>
  <si>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Южный федеральный округ</t>
  </si>
  <si>
    <t>Республика Адыгея (Адыгея)</t>
  </si>
  <si>
    <t>Республика Калмыкия</t>
  </si>
  <si>
    <t>Астраханская область</t>
  </si>
  <si>
    <t>Волгоградская область</t>
  </si>
  <si>
    <t>% от Нац Проекта</t>
  </si>
  <si>
    <t xml:space="preserve"> % к 2019</t>
  </si>
  <si>
    <r>
      <t xml:space="preserve">Респ. Татарстан </t>
    </r>
    <r>
      <rPr>
        <sz val="12"/>
        <rFont val="Arial"/>
        <family val="2"/>
        <charset val="204"/>
      </rPr>
      <t>(Татарстан)</t>
    </r>
  </si>
  <si>
    <t>% ИЖС</t>
  </si>
  <si>
    <t>ИЖС</t>
  </si>
  <si>
    <t>Расчетные  и исходные данные - не печатать.</t>
  </si>
  <si>
    <t>тыс. чел.</t>
  </si>
  <si>
    <t>чел.</t>
  </si>
  <si>
    <t xml:space="preserve">РФ </t>
  </si>
  <si>
    <t xml:space="preserve">Белгородская область </t>
  </si>
  <si>
    <t xml:space="preserve">Брянская область </t>
  </si>
  <si>
    <t xml:space="preserve">Владимирская область </t>
  </si>
  <si>
    <t xml:space="preserve">Воронежская область </t>
  </si>
  <si>
    <t xml:space="preserve">Ивановская область </t>
  </si>
  <si>
    <t xml:space="preserve">Калужская область </t>
  </si>
  <si>
    <t xml:space="preserve">Костромская область </t>
  </si>
  <si>
    <t xml:space="preserve">Курская область </t>
  </si>
  <si>
    <t xml:space="preserve">Липецкая область </t>
  </si>
  <si>
    <t xml:space="preserve">Московская область </t>
  </si>
  <si>
    <t xml:space="preserve">Орловская область </t>
  </si>
  <si>
    <t xml:space="preserve">Рязанская область </t>
  </si>
  <si>
    <t xml:space="preserve">Смоленская область </t>
  </si>
  <si>
    <t xml:space="preserve">Тамбовская область </t>
  </si>
  <si>
    <t xml:space="preserve">Тверская область </t>
  </si>
  <si>
    <t xml:space="preserve">Тульская область </t>
  </si>
  <si>
    <t xml:space="preserve">Ярославская область </t>
  </si>
  <si>
    <t xml:space="preserve">г. Москва </t>
  </si>
  <si>
    <t xml:space="preserve">Республика Карелия </t>
  </si>
  <si>
    <t xml:space="preserve">Республика Коми </t>
  </si>
  <si>
    <t xml:space="preserve">Архангельская область </t>
  </si>
  <si>
    <t xml:space="preserve">Вологодская область </t>
  </si>
  <si>
    <t xml:space="preserve">Калининградская область </t>
  </si>
  <si>
    <t xml:space="preserve">Ленинградская область </t>
  </si>
  <si>
    <t xml:space="preserve">Мурманская область </t>
  </si>
  <si>
    <t xml:space="preserve">Ненецкий автономный округ </t>
  </si>
  <si>
    <t xml:space="preserve">Новгородская область </t>
  </si>
  <si>
    <t xml:space="preserve">Псковская область </t>
  </si>
  <si>
    <t xml:space="preserve">г. Санкт-Петербург </t>
  </si>
  <si>
    <t xml:space="preserve">Астраханская область </t>
  </si>
  <si>
    <t xml:space="preserve">Республика Адыгея </t>
  </si>
  <si>
    <t xml:space="preserve">Республика Калмыкия </t>
  </si>
  <si>
    <t xml:space="preserve">Волгоградская область </t>
  </si>
  <si>
    <t xml:space="preserve">Краснодарский край </t>
  </si>
  <si>
    <t xml:space="preserve">Республика Крым </t>
  </si>
  <si>
    <t xml:space="preserve">Ростовская область </t>
  </si>
  <si>
    <t xml:space="preserve">г. Севастополь </t>
  </si>
  <si>
    <t xml:space="preserve">Республика Дагестан </t>
  </si>
  <si>
    <t xml:space="preserve">Республика Ингушетия </t>
  </si>
  <si>
    <t xml:space="preserve">Ставропольский край </t>
  </si>
  <si>
    <t xml:space="preserve">Чеченская Республика </t>
  </si>
  <si>
    <t xml:space="preserve">Кировская область </t>
  </si>
  <si>
    <t xml:space="preserve">Республика Башкортостан </t>
  </si>
  <si>
    <t xml:space="preserve">Республика Марий Эл </t>
  </si>
  <si>
    <t xml:space="preserve">Республика Мордовия </t>
  </si>
  <si>
    <t xml:space="preserve">Республика Татарстан </t>
  </si>
  <si>
    <t xml:space="preserve">Нижегородская область </t>
  </si>
  <si>
    <t xml:space="preserve">Оренбургская область </t>
  </si>
  <si>
    <t xml:space="preserve">Пензенская область </t>
  </si>
  <si>
    <t xml:space="preserve">Пермский край </t>
  </si>
  <si>
    <t xml:space="preserve">Самарская область </t>
  </si>
  <si>
    <t xml:space="preserve">Саратовская область </t>
  </si>
  <si>
    <t xml:space="preserve">Удмуртская Республика </t>
  </si>
  <si>
    <t xml:space="preserve">Ульяновская область </t>
  </si>
  <si>
    <t xml:space="preserve">Чувашская Республика </t>
  </si>
  <si>
    <t xml:space="preserve">Курганская область </t>
  </si>
  <si>
    <t xml:space="preserve">Свердловская область </t>
  </si>
  <si>
    <t xml:space="preserve">Тюменская область </t>
  </si>
  <si>
    <t xml:space="preserve">ХМАО - Югра </t>
  </si>
  <si>
    <t xml:space="preserve">Челябинская область </t>
  </si>
  <si>
    <t xml:space="preserve">ЯНАО </t>
  </si>
  <si>
    <t xml:space="preserve">Республика Алтай </t>
  </si>
  <si>
    <t xml:space="preserve">Республика Тыва </t>
  </si>
  <si>
    <t xml:space="preserve">Республика Хакасия </t>
  </si>
  <si>
    <t xml:space="preserve">Алтайский край </t>
  </si>
  <si>
    <t xml:space="preserve">Кемеровская область </t>
  </si>
  <si>
    <t xml:space="preserve">Красноярский край </t>
  </si>
  <si>
    <t xml:space="preserve">Иркутская область </t>
  </si>
  <si>
    <t xml:space="preserve">Новосибирская область </t>
  </si>
  <si>
    <t xml:space="preserve">Омская область </t>
  </si>
  <si>
    <t xml:space="preserve">Томская область </t>
  </si>
  <si>
    <t xml:space="preserve">Республика Саха (Якутия) </t>
  </si>
  <si>
    <t xml:space="preserve">Камчатский край </t>
  </si>
  <si>
    <t xml:space="preserve">Забайкальский край </t>
  </si>
  <si>
    <t xml:space="preserve">Республика Бурятия </t>
  </si>
  <si>
    <t xml:space="preserve">Приморский край </t>
  </si>
  <si>
    <t xml:space="preserve">Магаданская область </t>
  </si>
  <si>
    <t xml:space="preserve">Хабаровский край </t>
  </si>
  <si>
    <t xml:space="preserve">Амурская область </t>
  </si>
  <si>
    <t xml:space="preserve">Сахалинская область </t>
  </si>
  <si>
    <t xml:space="preserve">Еврейская автономная область </t>
  </si>
  <si>
    <t xml:space="preserve">Чукотский автономный округ </t>
  </si>
  <si>
    <t>Архангельская область без АО</t>
  </si>
  <si>
    <t>Тюменская область без АО</t>
  </si>
  <si>
    <t>Млн кв. м</t>
  </si>
  <si>
    <t>Ввод по Нацпроекту (ФП "Жильё") в 2022 году</t>
  </si>
  <si>
    <t xml:space="preserve">Кабардино-Балкарская Респ </t>
  </si>
  <si>
    <t xml:space="preserve">Карачаево-Черкесская респ </t>
  </si>
  <si>
    <t xml:space="preserve">Респ Северная Осетия - Алания </t>
  </si>
  <si>
    <t>Числ. насел. на 01.01.2021</t>
  </si>
  <si>
    <t xml:space="preserve"> % к 2021</t>
  </si>
  <si>
    <t>НП от 23.09.22</t>
  </si>
  <si>
    <t>Жилищное строительство за январь-декабрь 2022 года</t>
  </si>
  <si>
    <t>Еврейская автоном. обл.</t>
  </si>
  <si>
    <t>Чукотский автоном. окр.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</si>
</sst>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#,##0.000"/>
    <numFmt numFmtId="166" formatCode="#,##0.0"/>
    <numFmt numFmtId="167" formatCode="0.0%"/>
    <numFmt numFmtId="168" formatCode="0.000"/>
  </numFmts>
  <fonts count="32" x14ac:knownFonts="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color rgb="FF000099"/>
      <name val="Arial"/>
      <family val="2"/>
      <charset val="204"/>
    </font>
    <font>
      <sz val="14"/>
      <color rgb="FF000099"/>
      <name val="Arial"/>
      <family val="2"/>
      <charset val="204"/>
    </font>
    <font>
      <sz val="10"/>
      <name val="Arial Cyr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4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b/>
      <sz val="14"/>
      <color rgb="FFC00000"/>
      <name val="Arial"/>
      <family val="2"/>
      <charset val="204"/>
    </font>
    <font>
      <sz val="7"/>
      <color theme="1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color rgb="FF003300"/>
      <name val="Arial"/>
      <family val="2"/>
      <charset val="204"/>
    </font>
    <font>
      <b/>
      <sz val="14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4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1.5"/>
      <color rgb="FF000000"/>
      <name val="Times New Roman"/>
      <family val="1"/>
      <charset val="204"/>
    </font>
    <font>
      <sz val="10"/>
      <color theme="1"/>
      <name val="Arial"/>
      <family val="2"/>
    </font>
    <font>
      <sz val="10"/>
      <name val="Arial"/>
    </font>
    <font>
      <b/>
      <sz val="11"/>
      <name val="Arial"/>
      <family val="2"/>
      <charset val="204"/>
    </font>
    <font>
      <sz val="11"/>
      <color indexed="8"/>
      <name val="Arial"/>
      <family val="2"/>
      <charset val="204"/>
    </font>
    <font>
      <b/>
      <sz val="7"/>
      <color indexed="8"/>
      <name val="Arial"/>
      <family val="2"/>
      <charset val="204"/>
    </font>
    <font>
      <b/>
      <sz val="7"/>
      <name val="Arial"/>
      <family val="2"/>
      <charset val="204"/>
    </font>
    <font>
      <sz val="7"/>
      <name val="Arial"/>
      <family val="2"/>
      <charset val="204"/>
    </font>
    <font>
      <sz val="7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sz val="14"/>
      <color rgb="FF000099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5" fillId="0" borderId="0"/>
    <xf numFmtId="0" fontId="13" fillId="0" borderId="0"/>
    <xf numFmtId="9" fontId="14" fillId="0" borderId="0" applyFont="0" applyFill="0" applyBorder="0" applyAlignment="0" applyProtection="0"/>
    <xf numFmtId="0" fontId="21" fillId="0" borderId="0"/>
    <xf numFmtId="0" fontId="22" fillId="0" borderId="0"/>
  </cellStyleXfs>
  <cellXfs count="149">
    <xf numFmtId="0" fontId="0" fillId="0" borderId="0" xfId="0"/>
    <xf numFmtId="0" fontId="2" fillId="0" borderId="0" xfId="0" applyFont="1"/>
    <xf numFmtId="0" fontId="4" fillId="0" borderId="0" xfId="0" applyFont="1"/>
    <xf numFmtId="0" fontId="7" fillId="0" borderId="0" xfId="0" applyFont="1"/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1" xfId="0" applyFont="1" applyBorder="1" applyAlignment="1">
      <alignment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8" fillId="0" borderId="0" xfId="0" applyFont="1" applyAlignment="1">
      <alignment wrapText="1"/>
    </xf>
    <xf numFmtId="165" fontId="8" fillId="0" borderId="0" xfId="0" applyNumberFormat="1" applyFont="1" applyAlignment="1">
      <alignment vertical="center" wrapText="1"/>
    </xf>
    <xf numFmtId="0" fontId="11" fillId="0" borderId="1" xfId="0" applyFont="1" applyBorder="1" applyAlignment="1">
      <alignment wrapText="1"/>
    </xf>
    <xf numFmtId="0" fontId="11" fillId="0" borderId="4" xfId="0" applyFont="1" applyBorder="1" applyAlignment="1">
      <alignment wrapText="1"/>
    </xf>
    <xf numFmtId="166" fontId="2" fillId="0" borderId="0" xfId="0" applyNumberFormat="1" applyFont="1" applyAlignment="1">
      <alignment horizontal="right" vertical="center" wrapText="1"/>
    </xf>
    <xf numFmtId="0" fontId="15" fillId="0" borderId="1" xfId="0" applyFont="1" applyBorder="1" applyAlignment="1">
      <alignment wrapText="1"/>
    </xf>
    <xf numFmtId="166" fontId="3" fillId="0" borderId="6" xfId="0" applyNumberFormat="1" applyFont="1" applyBorder="1" applyAlignment="1">
      <alignment horizontal="right" vertical="center" wrapText="1"/>
    </xf>
    <xf numFmtId="166" fontId="3" fillId="0" borderId="12" xfId="0" applyNumberFormat="1" applyFont="1" applyBorder="1" applyAlignment="1">
      <alignment horizontal="right" vertical="center" wrapText="1"/>
    </xf>
    <xf numFmtId="165" fontId="3" fillId="0" borderId="12" xfId="0" applyNumberFormat="1" applyFont="1" applyBorder="1" applyAlignment="1">
      <alignment vertical="center" wrapText="1"/>
    </xf>
    <xf numFmtId="167" fontId="3" fillId="0" borderId="12" xfId="3" applyNumberFormat="1" applyFont="1" applyBorder="1" applyAlignment="1">
      <alignment horizontal="right" vertical="center" wrapText="1"/>
    </xf>
    <xf numFmtId="166" fontId="3" fillId="0" borderId="14" xfId="0" applyNumberFormat="1" applyFont="1" applyBorder="1" applyAlignment="1">
      <alignment horizontal="right" vertical="center" wrapText="1"/>
    </xf>
    <xf numFmtId="166" fontId="3" fillId="0" borderId="15" xfId="0" applyNumberFormat="1" applyFont="1" applyBorder="1" applyAlignment="1">
      <alignment horizontal="right" vertical="center" wrapText="1"/>
    </xf>
    <xf numFmtId="165" fontId="3" fillId="0" borderId="15" xfId="0" applyNumberFormat="1" applyFont="1" applyBorder="1" applyAlignment="1">
      <alignment vertical="center" wrapText="1"/>
    </xf>
    <xf numFmtId="167" fontId="3" fillId="0" borderId="15" xfId="3" applyNumberFormat="1" applyFont="1" applyBorder="1" applyAlignment="1">
      <alignment horizontal="right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164" fontId="10" fillId="0" borderId="16" xfId="0" applyNumberFormat="1" applyFont="1" applyBorder="1" applyAlignment="1">
      <alignment horizontal="center" vertical="center" wrapText="1"/>
    </xf>
    <xf numFmtId="164" fontId="10" fillId="0" borderId="17" xfId="0" applyNumberFormat="1" applyFont="1" applyBorder="1" applyAlignment="1">
      <alignment horizontal="center" vertical="center" wrapText="1"/>
    </xf>
    <xf numFmtId="3" fontId="6" fillId="0" borderId="0" xfId="1" applyNumberFormat="1" applyFont="1"/>
    <xf numFmtId="164" fontId="17" fillId="0" borderId="0" xfId="0" applyNumberFormat="1" applyFont="1" applyAlignment="1">
      <alignment horizontal="right" wrapText="1"/>
    </xf>
    <xf numFmtId="164" fontId="12" fillId="0" borderId="0" xfId="0" applyNumberFormat="1" applyFont="1" applyAlignment="1">
      <alignment horizontal="right" wrapText="1"/>
    </xf>
    <xf numFmtId="0" fontId="17" fillId="0" borderId="0" xfId="0" applyFont="1"/>
    <xf numFmtId="166" fontId="2" fillId="2" borderId="18" xfId="0" applyNumberFormat="1" applyFont="1" applyFill="1" applyBorder="1" applyAlignment="1">
      <alignment horizontal="right" vertical="center" wrapText="1"/>
    </xf>
    <xf numFmtId="168" fontId="0" fillId="0" borderId="0" xfId="0" applyNumberFormat="1"/>
    <xf numFmtId="168" fontId="2" fillId="0" borderId="0" xfId="0" applyNumberFormat="1" applyFont="1"/>
    <xf numFmtId="165" fontId="2" fillId="0" borderId="5" xfId="0" applyNumberFormat="1" applyFont="1" applyBorder="1" applyAlignment="1">
      <alignment vertical="center" wrapText="1"/>
    </xf>
    <xf numFmtId="166" fontId="2" fillId="0" borderId="7" xfId="0" applyNumberFormat="1" applyFont="1" applyBorder="1" applyAlignment="1">
      <alignment horizontal="right" vertical="center" wrapText="1"/>
    </xf>
    <xf numFmtId="167" fontId="2" fillId="0" borderId="5" xfId="3" applyNumberFormat="1" applyFont="1" applyBorder="1" applyAlignment="1">
      <alignment horizontal="right" vertical="center" wrapText="1"/>
    </xf>
    <xf numFmtId="165" fontId="2" fillId="0" borderId="11" xfId="0" applyNumberFormat="1" applyFont="1" applyBorder="1" applyAlignment="1">
      <alignment vertical="center" wrapText="1"/>
    </xf>
    <xf numFmtId="167" fontId="2" fillId="0" borderId="11" xfId="3" applyNumberFormat="1" applyFont="1" applyBorder="1" applyAlignment="1">
      <alignment horizontal="right" vertical="center" wrapText="1"/>
    </xf>
    <xf numFmtId="166" fontId="2" fillId="0" borderId="8" xfId="0" applyNumberFormat="1" applyFont="1" applyBorder="1" applyAlignment="1">
      <alignment horizontal="right" vertical="center" wrapText="1"/>
    </xf>
    <xf numFmtId="165" fontId="2" fillId="0" borderId="9" xfId="0" applyNumberFormat="1" applyFont="1" applyBorder="1" applyAlignment="1">
      <alignment vertical="center" wrapText="1"/>
    </xf>
    <xf numFmtId="167" fontId="2" fillId="0" borderId="9" xfId="3" applyNumberFormat="1" applyFont="1" applyBorder="1" applyAlignment="1">
      <alignment horizontal="right" vertical="center" wrapText="1"/>
    </xf>
    <xf numFmtId="164" fontId="6" fillId="2" borderId="29" xfId="0" applyNumberFormat="1" applyFont="1" applyFill="1" applyBorder="1" applyAlignment="1">
      <alignment vertical="center" wrapText="1"/>
    </xf>
    <xf numFmtId="164" fontId="6" fillId="2" borderId="32" xfId="0" applyNumberFormat="1" applyFont="1" applyFill="1" applyBorder="1" applyAlignment="1">
      <alignment horizontal="center" vertical="center" wrapText="1"/>
    </xf>
    <xf numFmtId="164" fontId="6" fillId="2" borderId="29" xfId="0" applyNumberFormat="1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vertical="center" wrapText="1"/>
    </xf>
    <xf numFmtId="166" fontId="2" fillId="2" borderId="31" xfId="0" applyNumberFormat="1" applyFont="1" applyFill="1" applyBorder="1" applyAlignment="1">
      <alignment horizontal="right" vertical="center" wrapText="1"/>
    </xf>
    <xf numFmtId="3" fontId="18" fillId="2" borderId="21" xfId="0" applyNumberFormat="1" applyFont="1" applyFill="1" applyBorder="1" applyAlignment="1">
      <alignment horizontal="right" vertical="center" wrapText="1"/>
    </xf>
    <xf numFmtId="3" fontId="19" fillId="2" borderId="20" xfId="0" applyNumberFormat="1" applyFont="1" applyFill="1" applyBorder="1" applyAlignment="1">
      <alignment horizontal="right" vertical="center" wrapText="1"/>
    </xf>
    <xf numFmtId="3" fontId="19" fillId="2" borderId="22" xfId="0" applyNumberFormat="1" applyFont="1" applyFill="1" applyBorder="1" applyAlignment="1">
      <alignment horizontal="right" vertical="center" wrapText="1"/>
    </xf>
    <xf numFmtId="166" fontId="16" fillId="2" borderId="27" xfId="0" applyNumberFormat="1" applyFont="1" applyFill="1" applyBorder="1" applyAlignment="1">
      <alignment horizontal="right" vertical="center" wrapText="1"/>
    </xf>
    <xf numFmtId="166" fontId="16" fillId="2" borderId="30" xfId="0" applyNumberFormat="1" applyFont="1" applyFill="1" applyBorder="1" applyAlignment="1">
      <alignment horizontal="right" vertical="center" wrapText="1"/>
    </xf>
    <xf numFmtId="166" fontId="2" fillId="2" borderId="33" xfId="0" applyNumberFormat="1" applyFont="1" applyFill="1" applyBorder="1" applyAlignment="1">
      <alignment horizontal="right" vertical="center" wrapText="1"/>
    </xf>
    <xf numFmtId="166" fontId="16" fillId="2" borderId="3" xfId="0" applyNumberFormat="1" applyFont="1" applyFill="1" applyBorder="1" applyAlignment="1">
      <alignment horizontal="right" vertical="center" wrapText="1"/>
    </xf>
    <xf numFmtId="166" fontId="2" fillId="2" borderId="1" xfId="0" applyNumberFormat="1" applyFont="1" applyFill="1" applyBorder="1" applyAlignment="1">
      <alignment horizontal="right" vertical="center" wrapText="1"/>
    </xf>
    <xf numFmtId="166" fontId="2" fillId="2" borderId="4" xfId="0" applyNumberFormat="1" applyFont="1" applyFill="1" applyBorder="1" applyAlignment="1">
      <alignment horizontal="right" vertical="center" wrapText="1"/>
    </xf>
    <xf numFmtId="166" fontId="16" fillId="2" borderId="34" xfId="0" applyNumberFormat="1" applyFont="1" applyFill="1" applyBorder="1" applyAlignment="1">
      <alignment horizontal="right" vertical="center" wrapText="1"/>
    </xf>
    <xf numFmtId="166" fontId="2" fillId="2" borderId="35" xfId="0" applyNumberFormat="1" applyFont="1" applyFill="1" applyBorder="1" applyAlignment="1">
      <alignment horizontal="right" vertical="center" wrapText="1"/>
    </xf>
    <xf numFmtId="0" fontId="20" fillId="2" borderId="12" xfId="0" applyFont="1" applyFill="1" applyBorder="1" applyAlignment="1">
      <alignment vertical="center" wrapText="1"/>
    </xf>
    <xf numFmtId="0" fontId="20" fillId="2" borderId="11" xfId="0" applyFont="1" applyFill="1" applyBorder="1" applyAlignment="1">
      <alignment vertical="center" wrapText="1"/>
    </xf>
    <xf numFmtId="0" fontId="20" fillId="2" borderId="10" xfId="0" applyFont="1" applyFill="1" applyBorder="1" applyAlignment="1">
      <alignment vertical="center" wrapText="1"/>
    </xf>
    <xf numFmtId="0" fontId="20" fillId="2" borderId="9" xfId="0" applyFont="1" applyFill="1" applyBorder="1" applyAlignment="1">
      <alignment vertical="center" wrapText="1"/>
    </xf>
    <xf numFmtId="166" fontId="11" fillId="0" borderId="7" xfId="0" applyNumberFormat="1" applyFont="1" applyBorder="1" applyAlignment="1">
      <alignment horizontal="right" vertical="center" wrapText="1"/>
    </xf>
    <xf numFmtId="165" fontId="11" fillId="0" borderId="5" xfId="0" applyNumberFormat="1" applyFont="1" applyBorder="1" applyAlignment="1">
      <alignment vertical="center" wrapText="1"/>
    </xf>
    <xf numFmtId="3" fontId="1" fillId="2" borderId="28" xfId="0" applyNumberFormat="1" applyFont="1" applyFill="1" applyBorder="1" applyAlignment="1">
      <alignment horizontal="right" vertical="center"/>
    </xf>
    <xf numFmtId="3" fontId="1" fillId="2" borderId="6" xfId="0" applyNumberFormat="1" applyFont="1" applyFill="1" applyBorder="1" applyAlignment="1">
      <alignment horizontal="right" vertical="center"/>
    </xf>
    <xf numFmtId="3" fontId="8" fillId="2" borderId="7" xfId="0" applyNumberFormat="1" applyFont="1" applyFill="1" applyBorder="1" applyAlignment="1">
      <alignment horizontal="right" vertical="center"/>
    </xf>
    <xf numFmtId="3" fontId="8" fillId="2" borderId="8" xfId="0" applyNumberFormat="1" applyFont="1" applyFill="1" applyBorder="1" applyAlignment="1">
      <alignment horizontal="right" vertical="center"/>
    </xf>
    <xf numFmtId="3" fontId="1" fillId="2" borderId="36" xfId="0" applyNumberFormat="1" applyFont="1" applyFill="1" applyBorder="1" applyAlignment="1">
      <alignment horizontal="right" vertical="center"/>
    </xf>
    <xf numFmtId="3" fontId="8" fillId="2" borderId="13" xfId="0" applyNumberFormat="1" applyFont="1" applyFill="1" applyBorder="1" applyAlignment="1">
      <alignment horizontal="right" vertical="center"/>
    </xf>
    <xf numFmtId="3" fontId="1" fillId="2" borderId="36" xfId="0" applyNumberFormat="1" applyFont="1" applyFill="1" applyBorder="1" applyAlignment="1">
      <alignment horizontal="right"/>
    </xf>
    <xf numFmtId="3" fontId="1" fillId="2" borderId="6" xfId="0" applyNumberFormat="1" applyFont="1" applyFill="1" applyBorder="1" applyAlignment="1">
      <alignment horizontal="right"/>
    </xf>
    <xf numFmtId="3" fontId="1" fillId="2" borderId="36" xfId="0" applyNumberFormat="1" applyFont="1" applyFill="1" applyBorder="1"/>
    <xf numFmtId="3" fontId="2" fillId="2" borderId="7" xfId="0" applyNumberFormat="1" applyFont="1" applyFill="1" applyBorder="1"/>
    <xf numFmtId="3" fontId="2" fillId="2" borderId="13" xfId="0" applyNumberFormat="1" applyFont="1" applyFill="1" applyBorder="1"/>
    <xf numFmtId="3" fontId="1" fillId="2" borderId="6" xfId="0" applyNumberFormat="1" applyFont="1" applyFill="1" applyBorder="1"/>
    <xf numFmtId="3" fontId="2" fillId="2" borderId="8" xfId="0" applyNumberFormat="1" applyFont="1" applyFill="1" applyBorder="1"/>
    <xf numFmtId="167" fontId="3" fillId="0" borderId="21" xfId="3" applyNumberFormat="1" applyFont="1" applyBorder="1" applyAlignment="1">
      <alignment horizontal="right" vertical="center" wrapText="1"/>
    </xf>
    <xf numFmtId="167" fontId="2" fillId="0" borderId="20" xfId="3" applyNumberFormat="1" applyFont="1" applyBorder="1" applyAlignment="1">
      <alignment horizontal="right" vertical="center" wrapText="1"/>
    </xf>
    <xf numFmtId="167" fontId="2" fillId="0" borderId="22" xfId="3" applyNumberFormat="1" applyFont="1" applyBorder="1" applyAlignment="1">
      <alignment horizontal="right" vertical="center" wrapText="1"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10" fillId="0" borderId="0" xfId="0" applyFont="1" applyAlignment="1">
      <alignment wrapText="1"/>
    </xf>
    <xf numFmtId="164" fontId="29" fillId="0" borderId="0" xfId="0" applyNumberFormat="1" applyFont="1" applyAlignment="1">
      <alignment horizontal="right" wrapText="1" indent="1"/>
    </xf>
    <xf numFmtId="164" fontId="29" fillId="0" borderId="0" xfId="0" applyNumberFormat="1" applyFont="1" applyAlignment="1">
      <alignment horizontal="right" wrapText="1" indent="2"/>
    </xf>
    <xf numFmtId="166" fontId="29" fillId="0" borderId="0" xfId="0" applyNumberFormat="1" applyFont="1" applyAlignment="1">
      <alignment horizontal="right" wrapText="1" indent="1"/>
    </xf>
    <xf numFmtId="164" fontId="6" fillId="0" borderId="0" xfId="0" applyNumberFormat="1" applyFont="1" applyAlignment="1">
      <alignment horizontal="right" wrapText="1" indent="1"/>
    </xf>
    <xf numFmtId="164" fontId="6" fillId="0" borderId="0" xfId="0" applyNumberFormat="1" applyFont="1" applyAlignment="1">
      <alignment horizontal="right" wrapText="1" indent="2"/>
    </xf>
    <xf numFmtId="166" fontId="6" fillId="0" borderId="0" xfId="0" applyNumberFormat="1" applyFont="1" applyAlignment="1">
      <alignment horizontal="right" wrapText="1" indent="1"/>
    </xf>
    <xf numFmtId="164" fontId="7" fillId="0" borderId="0" xfId="0" applyNumberFormat="1" applyFont="1" applyAlignment="1">
      <alignment horizontal="right" wrapText="1" indent="1"/>
    </xf>
    <xf numFmtId="164" fontId="7" fillId="0" borderId="0" xfId="0" applyNumberFormat="1" applyFont="1" applyAlignment="1">
      <alignment horizontal="right" wrapText="1" indent="2"/>
    </xf>
    <xf numFmtId="166" fontId="7" fillId="0" borderId="0" xfId="0" applyNumberFormat="1" applyFont="1" applyAlignment="1">
      <alignment horizontal="right" wrapText="1" indent="1"/>
    </xf>
    <xf numFmtId="164" fontId="6" fillId="2" borderId="21" xfId="0" applyNumberFormat="1" applyFont="1" applyFill="1" applyBorder="1" applyAlignment="1">
      <alignment horizontal="center" vertical="center" wrapText="1"/>
    </xf>
    <xf numFmtId="168" fontId="30" fillId="0" borderId="36" xfId="0" applyNumberFormat="1" applyFont="1" applyBorder="1" applyAlignment="1">
      <alignment vertical="center" wrapText="1"/>
    </xf>
    <xf numFmtId="168" fontId="31" fillId="0" borderId="7" xfId="0" applyNumberFormat="1" applyFont="1" applyBorder="1" applyAlignment="1">
      <alignment vertical="center" wrapText="1"/>
    </xf>
    <xf numFmtId="168" fontId="31" fillId="0" borderId="8" xfId="0" applyNumberFormat="1" applyFont="1" applyBorder="1" applyAlignment="1">
      <alignment vertical="center" wrapText="1"/>
    </xf>
    <xf numFmtId="168" fontId="31" fillId="0" borderId="25" xfId="0" applyNumberFormat="1" applyFont="1" applyBorder="1" applyAlignment="1">
      <alignment vertical="center" wrapText="1"/>
    </xf>
    <xf numFmtId="168" fontId="31" fillId="0" borderId="1" xfId="0" applyNumberFormat="1" applyFont="1" applyBorder="1" applyAlignment="1">
      <alignment vertical="center" wrapText="1"/>
    </xf>
    <xf numFmtId="168" fontId="31" fillId="0" borderId="4" xfId="0" applyNumberFormat="1" applyFont="1" applyBorder="1" applyAlignment="1">
      <alignment vertical="center" wrapText="1"/>
    </xf>
    <xf numFmtId="166" fontId="3" fillId="2" borderId="16" xfId="0" applyNumberFormat="1" applyFont="1" applyFill="1" applyBorder="1" applyAlignment="1">
      <alignment vertical="center"/>
    </xf>
    <xf numFmtId="168" fontId="30" fillId="0" borderId="10" xfId="0" applyNumberFormat="1" applyFont="1" applyBorder="1" applyAlignment="1">
      <alignment vertical="center" wrapText="1"/>
    </xf>
    <xf numFmtId="166" fontId="16" fillId="2" borderId="18" xfId="0" applyNumberFormat="1" applyFont="1" applyFill="1" applyBorder="1" applyAlignment="1">
      <alignment horizontal="right" vertical="center" wrapText="1"/>
    </xf>
    <xf numFmtId="164" fontId="6" fillId="2" borderId="40" xfId="0" applyNumberFormat="1" applyFont="1" applyFill="1" applyBorder="1" applyAlignment="1">
      <alignment horizontal="center" vertical="center" wrapText="1"/>
    </xf>
    <xf numFmtId="0" fontId="20" fillId="2" borderId="41" xfId="0" applyFont="1" applyFill="1" applyBorder="1" applyAlignment="1">
      <alignment vertical="center" wrapText="1"/>
    </xf>
    <xf numFmtId="0" fontId="20" fillId="2" borderId="24" xfId="0" applyFont="1" applyFill="1" applyBorder="1" applyAlignment="1">
      <alignment vertical="center" wrapText="1"/>
    </xf>
    <xf numFmtId="0" fontId="20" fillId="2" borderId="25" xfId="0" applyFont="1" applyFill="1" applyBorder="1" applyAlignment="1">
      <alignment vertical="center" wrapText="1"/>
    </xf>
    <xf numFmtId="0" fontId="20" fillId="2" borderId="26" xfId="0" applyFont="1" applyFill="1" applyBorder="1" applyAlignment="1">
      <alignment vertical="center" wrapText="1"/>
    </xf>
    <xf numFmtId="0" fontId="20" fillId="2" borderId="37" xfId="0" applyFont="1" applyFill="1" applyBorder="1" applyAlignment="1">
      <alignment vertical="center" wrapText="1"/>
    </xf>
    <xf numFmtId="0" fontId="20" fillId="2" borderId="42" xfId="0" applyFont="1" applyFill="1" applyBorder="1" applyAlignment="1">
      <alignment vertical="center" wrapText="1"/>
    </xf>
    <xf numFmtId="164" fontId="6" fillId="2" borderId="16" xfId="0" applyNumberFormat="1" applyFont="1" applyFill="1" applyBorder="1" applyAlignment="1">
      <alignment vertical="center" wrapText="1"/>
    </xf>
    <xf numFmtId="168" fontId="30" fillId="0" borderId="43" xfId="0" applyNumberFormat="1" applyFont="1" applyBorder="1" applyAlignment="1">
      <alignment vertical="center" wrapText="1"/>
    </xf>
    <xf numFmtId="168" fontId="31" fillId="0" borderId="44" xfId="0" applyNumberFormat="1" applyFont="1" applyBorder="1" applyAlignment="1">
      <alignment vertical="center" wrapText="1"/>
    </xf>
    <xf numFmtId="168" fontId="31" fillId="0" borderId="45" xfId="0" applyNumberFormat="1" applyFont="1" applyBorder="1" applyAlignment="1">
      <alignment vertical="center" wrapText="1"/>
    </xf>
    <xf numFmtId="0" fontId="17" fillId="2" borderId="32" xfId="0" applyFont="1" applyFill="1" applyBorder="1"/>
    <xf numFmtId="0" fontId="25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7" fillId="0" borderId="0" xfId="0" applyFont="1"/>
    <xf numFmtId="167" fontId="3" fillId="0" borderId="19" xfId="3" applyNumberFormat="1" applyFont="1" applyBorder="1" applyAlignment="1">
      <alignment horizontal="right" vertical="center" wrapText="1"/>
    </xf>
    <xf numFmtId="0" fontId="27" fillId="0" borderId="39" xfId="0" applyFont="1" applyBorder="1"/>
    <xf numFmtId="166" fontId="23" fillId="0" borderId="9" xfId="4" applyNumberFormat="1" applyFont="1" applyBorder="1" applyAlignment="1">
      <alignment horizontal="right" vertical="center" indent="1"/>
    </xf>
    <xf numFmtId="166" fontId="23" fillId="0" borderId="0" xfId="4" applyNumberFormat="1" applyFont="1" applyAlignment="1">
      <alignment horizontal="right" vertical="center" indent="1"/>
    </xf>
    <xf numFmtId="166" fontId="23" fillId="0" borderId="38" xfId="4" applyNumberFormat="1" applyFont="1" applyBorder="1" applyAlignment="1">
      <alignment horizontal="right" vertical="center" indent="1"/>
    </xf>
    <xf numFmtId="166" fontId="10" fillId="0" borderId="38" xfId="4" applyNumberFormat="1" applyFont="1" applyBorder="1" applyAlignment="1">
      <alignment horizontal="right" vertical="center" indent="1"/>
    </xf>
    <xf numFmtId="166" fontId="10" fillId="0" borderId="0" xfId="4" applyNumberFormat="1" applyFont="1" applyAlignment="1">
      <alignment horizontal="right" vertical="center" indent="1"/>
    </xf>
    <xf numFmtId="166" fontId="2" fillId="3" borderId="5" xfId="0" applyNumberFormat="1" applyFont="1" applyFill="1" applyBorder="1" applyAlignment="1">
      <alignment horizontal="right" vertical="center" wrapText="1"/>
    </xf>
    <xf numFmtId="166" fontId="2" fillId="3" borderId="11" xfId="0" applyNumberFormat="1" applyFont="1" applyFill="1" applyBorder="1" applyAlignment="1">
      <alignment horizontal="right" vertical="center" wrapText="1"/>
    </xf>
    <xf numFmtId="164" fontId="6" fillId="2" borderId="9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2" borderId="9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166" fontId="2" fillId="0" borderId="5" xfId="0" applyNumberFormat="1" applyFont="1" applyFill="1" applyBorder="1" applyAlignment="1">
      <alignment horizontal="right" vertical="center" wrapText="1"/>
    </xf>
    <xf numFmtId="166" fontId="3" fillId="0" borderId="12" xfId="0" applyNumberFormat="1" applyFont="1" applyFill="1" applyBorder="1" applyAlignment="1">
      <alignment horizontal="right" vertical="center" wrapText="1"/>
    </xf>
    <xf numFmtId="166" fontId="2" fillId="0" borderId="11" xfId="0" applyNumberFormat="1" applyFont="1" applyFill="1" applyBorder="1" applyAlignment="1">
      <alignment horizontal="right" vertical="center" wrapText="1"/>
    </xf>
    <xf numFmtId="166" fontId="2" fillId="0" borderId="9" xfId="0" applyNumberFormat="1" applyFont="1" applyFill="1" applyBorder="1" applyAlignment="1">
      <alignment horizontal="right" vertical="center" wrapText="1"/>
    </xf>
    <xf numFmtId="0" fontId="2" fillId="0" borderId="0" xfId="0" applyFont="1" applyFill="1"/>
    <xf numFmtId="166" fontId="2" fillId="0" borderId="0" xfId="0" applyNumberFormat="1" applyFont="1" applyFill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166" fontId="10" fillId="0" borderId="10" xfId="4" applyNumberFormat="1" applyFont="1" applyBorder="1" applyAlignment="1">
      <alignment horizontal="right" vertical="center" indent="1"/>
    </xf>
    <xf numFmtId="166" fontId="10" fillId="0" borderId="39" xfId="4" applyNumberFormat="1" applyFont="1" applyBorder="1" applyAlignment="1">
      <alignment horizontal="right" vertical="center" indent="1"/>
    </xf>
    <xf numFmtId="166" fontId="11" fillId="0" borderId="8" xfId="0" applyNumberFormat="1" applyFont="1" applyBorder="1" applyAlignment="1">
      <alignment horizontal="right" vertical="center" wrapText="1"/>
    </xf>
    <xf numFmtId="167" fontId="11" fillId="0" borderId="5" xfId="3" applyNumberFormat="1" applyFont="1" applyBorder="1" applyAlignment="1">
      <alignment horizontal="right" vertical="center" wrapText="1"/>
    </xf>
    <xf numFmtId="167" fontId="2" fillId="3" borderId="20" xfId="3" applyNumberFormat="1" applyFont="1" applyFill="1" applyBorder="1" applyAlignment="1">
      <alignment horizontal="right" vertical="center" wrapText="1"/>
    </xf>
    <xf numFmtId="167" fontId="8" fillId="0" borderId="20" xfId="3" applyNumberFormat="1" applyFont="1" applyBorder="1" applyAlignment="1">
      <alignment horizontal="right" vertical="center" wrapText="1"/>
    </xf>
    <xf numFmtId="167" fontId="8" fillId="0" borderId="22" xfId="3" applyNumberFormat="1" applyFont="1" applyBorder="1" applyAlignment="1">
      <alignment horizontal="right" vertical="center" wrapText="1"/>
    </xf>
    <xf numFmtId="167" fontId="8" fillId="3" borderId="20" xfId="3" applyNumberFormat="1" applyFont="1" applyFill="1" applyBorder="1" applyAlignment="1">
      <alignment horizontal="right" vertical="center" wrapText="1"/>
    </xf>
  </cellXfs>
  <cellStyles count="6">
    <cellStyle name="Normal" xfId="4" xr:uid="{0F2C3097-DC07-4CA6-958B-98A74B0EEA12}"/>
    <cellStyle name="Обычный" xfId="0" builtinId="0"/>
    <cellStyle name="Обычный 2" xfId="1" xr:uid="{00000000-0005-0000-0000-000001000000}"/>
    <cellStyle name="Обычный 3" xfId="2" xr:uid="{137E1B4D-9E0B-4B6D-8AA2-C2C9AEF54728}"/>
    <cellStyle name="Обычный 4" xfId="5" xr:uid="{ABBC2249-4140-4DC1-BE83-16745AF39A33}"/>
    <cellStyle name="Процентный" xfId="3" builtinId="5"/>
  </cellStyles>
  <dxfs count="0"/>
  <tableStyles count="0" defaultTableStyle="TableStyleMedium2" defaultPivotStyle="PivotStyleLight16"/>
  <colors>
    <mruColors>
      <color rgb="FF006600"/>
      <color rgb="FF000099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8"/>
  <sheetViews>
    <sheetView tabSelected="1" topLeftCell="A73" zoomScale="75" zoomScaleNormal="75" zoomScalePageLayoutView="75" workbookViewId="0">
      <selection activeCell="AG12" sqref="AG12"/>
    </sheetView>
  </sheetViews>
  <sheetFormatPr defaultRowHeight="15" x14ac:dyDescent="0.25"/>
  <cols>
    <col min="1" max="1" width="35.85546875" customWidth="1"/>
    <col min="2" max="2" width="13.85546875" style="5" customWidth="1"/>
    <col min="3" max="3" width="10.28515625" style="5" customWidth="1"/>
    <col min="4" max="4" width="8.7109375" style="6" customWidth="1"/>
    <col min="5" max="5" width="10.28515625" customWidth="1"/>
    <col min="6" max="6" width="10.5703125" customWidth="1"/>
    <col min="7" max="7" width="48.7109375" style="31" hidden="1" customWidth="1"/>
    <col min="8" max="8" width="13.5703125" hidden="1" customWidth="1"/>
    <col min="9" max="9" width="10.5703125" hidden="1" customWidth="1"/>
    <col min="10" max="10" width="12" hidden="1" customWidth="1"/>
    <col min="11" max="11" width="13.140625" hidden="1" customWidth="1"/>
    <col min="12" max="12" width="17.42578125" hidden="1" customWidth="1"/>
    <col min="13" max="13" width="14.140625" hidden="1" customWidth="1"/>
    <col min="14" max="14" width="33.28515625" hidden="1" customWidth="1"/>
    <col min="15" max="15" width="11.42578125" style="33" hidden="1" customWidth="1"/>
  </cols>
  <sheetData>
    <row r="1" spans="1:15" ht="18" customHeight="1" x14ac:dyDescent="0.25">
      <c r="A1" s="130" t="s">
        <v>280</v>
      </c>
      <c r="B1" s="130"/>
      <c r="C1" s="130"/>
      <c r="D1" s="130"/>
      <c r="E1" s="130"/>
      <c r="F1" s="130"/>
      <c r="G1" s="132" t="s">
        <v>184</v>
      </c>
      <c r="H1" s="133"/>
      <c r="I1" s="133"/>
      <c r="J1" s="133"/>
      <c r="K1" s="133"/>
      <c r="L1" s="133"/>
      <c r="M1" s="133"/>
      <c r="N1" s="133"/>
      <c r="O1" s="133"/>
    </row>
    <row r="2" spans="1:15" s="1" customFormat="1" ht="18" customHeight="1" thickBot="1" x14ac:dyDescent="0.3">
      <c r="E2"/>
      <c r="F2"/>
      <c r="G2" s="131" t="s">
        <v>96</v>
      </c>
      <c r="H2" s="131"/>
      <c r="I2" s="131"/>
      <c r="J2" s="131"/>
      <c r="K2" s="129" t="s">
        <v>277</v>
      </c>
      <c r="L2" s="129"/>
      <c r="M2" s="129" t="s">
        <v>273</v>
      </c>
      <c r="N2" s="129"/>
      <c r="O2" s="129"/>
    </row>
    <row r="3" spans="1:15" s="3" customFormat="1" ht="51" customHeight="1" thickBot="1" x14ac:dyDescent="0.25">
      <c r="A3" s="25" t="s">
        <v>94</v>
      </c>
      <c r="B3" s="25" t="s">
        <v>92</v>
      </c>
      <c r="C3" s="26" t="s">
        <v>278</v>
      </c>
      <c r="D3" s="27" t="s">
        <v>22</v>
      </c>
      <c r="E3" s="26" t="s">
        <v>182</v>
      </c>
      <c r="F3" s="26" t="s">
        <v>179</v>
      </c>
      <c r="G3" s="114"/>
      <c r="H3" s="45" t="s">
        <v>92</v>
      </c>
      <c r="I3" s="45" t="s">
        <v>180</v>
      </c>
      <c r="J3" s="93" t="s">
        <v>183</v>
      </c>
      <c r="K3" s="44" t="s">
        <v>185</v>
      </c>
      <c r="L3" s="45" t="s">
        <v>186</v>
      </c>
      <c r="M3" s="43" t="s">
        <v>92</v>
      </c>
      <c r="N3" s="103" t="s">
        <v>279</v>
      </c>
      <c r="O3" s="110" t="s">
        <v>272</v>
      </c>
    </row>
    <row r="4" spans="1:15" s="4" customFormat="1" ht="31.5" customHeight="1" thickBot="1" x14ac:dyDescent="0.2">
      <c r="A4" s="8" t="s">
        <v>93</v>
      </c>
      <c r="B4" s="21">
        <f>H4</f>
        <v>102712.69100000001</v>
      </c>
      <c r="C4" s="22">
        <f>I4</f>
        <v>110.96831890502085</v>
      </c>
      <c r="D4" s="23">
        <f t="shared" ref="D4:D35" si="0">B4/K4</f>
        <v>0.70603543157428017</v>
      </c>
      <c r="E4" s="24">
        <f t="shared" ref="E4:E66" si="1">J4/B4</f>
        <v>0.55692169529469338</v>
      </c>
      <c r="F4" s="120">
        <f>B4/M4</f>
        <v>1.2839086375000002</v>
      </c>
      <c r="G4" s="115" t="s">
        <v>93</v>
      </c>
      <c r="H4" s="122">
        <v>102712.69100000001</v>
      </c>
      <c r="I4" s="122">
        <v>110.96831890502085</v>
      </c>
      <c r="J4" s="123">
        <v>57202.925999999999</v>
      </c>
      <c r="K4" s="65">
        <f>L4/1000</f>
        <v>145478.09700000001</v>
      </c>
      <c r="L4" s="48">
        <v>145478097</v>
      </c>
      <c r="M4" s="100">
        <f>M5+M24+M37+M46+M54+M75+M83+M94</f>
        <v>80000</v>
      </c>
      <c r="N4" s="104" t="s">
        <v>187</v>
      </c>
      <c r="O4" s="100">
        <f>O5+O24+O37+O46+O54+O75+O83+O94</f>
        <v>80</v>
      </c>
    </row>
    <row r="5" spans="1:15" s="2" customFormat="1" ht="20.100000000000001" customHeight="1" x14ac:dyDescent="0.25">
      <c r="A5" s="9" t="s">
        <v>11</v>
      </c>
      <c r="B5" s="17">
        <f t="shared" ref="B5:B68" si="2">H5</f>
        <v>32877.606</v>
      </c>
      <c r="C5" s="18">
        <f t="shared" ref="C5:C68" si="3">I5</f>
        <v>112.6004410505071</v>
      </c>
      <c r="D5" s="19">
        <f t="shared" si="0"/>
        <v>0.84115072886361519</v>
      </c>
      <c r="E5" s="20">
        <f t="shared" si="1"/>
        <v>0.53677095589015811</v>
      </c>
      <c r="F5" s="78">
        <f>B5/M5</f>
        <v>1.4121469804999571</v>
      </c>
      <c r="G5" s="115" t="s">
        <v>144</v>
      </c>
      <c r="H5" s="124">
        <v>32877.606</v>
      </c>
      <c r="I5" s="124">
        <v>112.6004410505071</v>
      </c>
      <c r="J5" s="123">
        <v>17647.743999999999</v>
      </c>
      <c r="K5" s="66">
        <f t="shared" ref="K5:K68" si="4">L5/1000</f>
        <v>39086.462</v>
      </c>
      <c r="L5" s="48">
        <v>39086462</v>
      </c>
      <c r="M5" s="102">
        <f>SUM(M6:M23)</f>
        <v>23282</v>
      </c>
      <c r="N5" s="105" t="s">
        <v>11</v>
      </c>
      <c r="O5" s="111">
        <f>SUM(O6:O23)</f>
        <v>23.282</v>
      </c>
    </row>
    <row r="6" spans="1:15" s="1" customFormat="1" ht="20.100000000000001" customHeight="1" x14ac:dyDescent="0.25">
      <c r="A6" s="7" t="s">
        <v>41</v>
      </c>
      <c r="B6" s="36">
        <f t="shared" si="2"/>
        <v>840.6</v>
      </c>
      <c r="C6" s="127">
        <f t="shared" si="3"/>
        <v>72.143174076518449</v>
      </c>
      <c r="D6" s="35">
        <f t="shared" si="0"/>
        <v>0.54933205770143156</v>
      </c>
      <c r="E6" s="37">
        <f t="shared" si="1"/>
        <v>0.7472995479419462</v>
      </c>
      <c r="F6" s="145">
        <f>B6/M6</f>
        <v>0.71176968670618124</v>
      </c>
      <c r="G6" s="116" t="s">
        <v>145</v>
      </c>
      <c r="H6" s="125">
        <v>840.6</v>
      </c>
      <c r="I6" s="125">
        <v>72.143174076518449</v>
      </c>
      <c r="J6" s="126">
        <v>628.17999999999995</v>
      </c>
      <c r="K6" s="67">
        <f t="shared" si="4"/>
        <v>1530.222</v>
      </c>
      <c r="L6" s="49">
        <v>1530222</v>
      </c>
      <c r="M6" s="32">
        <f>O6*1000</f>
        <v>1181</v>
      </c>
      <c r="N6" s="106" t="s">
        <v>188</v>
      </c>
      <c r="O6" s="112">
        <v>1.181</v>
      </c>
    </row>
    <row r="7" spans="1:15" s="1" customFormat="1" ht="20.100000000000001" customHeight="1" x14ac:dyDescent="0.25">
      <c r="A7" s="7" t="s">
        <v>42</v>
      </c>
      <c r="B7" s="36">
        <f t="shared" si="2"/>
        <v>485.88900000000001</v>
      </c>
      <c r="C7" s="134">
        <f t="shared" si="3"/>
        <v>107.62376237623762</v>
      </c>
      <c r="D7" s="35">
        <f t="shared" si="0"/>
        <v>0.4160699636754735</v>
      </c>
      <c r="E7" s="37">
        <f t="shared" si="1"/>
        <v>0.59825598027533033</v>
      </c>
      <c r="F7" s="79">
        <f t="shared" ref="F7:F68" si="5">B7/M7</f>
        <v>1.1247430555555555</v>
      </c>
      <c r="G7" s="116" t="s">
        <v>146</v>
      </c>
      <c r="H7" s="125">
        <v>485.88900000000001</v>
      </c>
      <c r="I7" s="125">
        <v>107.62376237623762</v>
      </c>
      <c r="J7" s="126">
        <v>290.68599999999998</v>
      </c>
      <c r="K7" s="67">
        <f t="shared" si="4"/>
        <v>1167.806</v>
      </c>
      <c r="L7" s="49">
        <v>1167806</v>
      </c>
      <c r="M7" s="32">
        <f t="shared" ref="M7:M68" si="6">O7*1000</f>
        <v>432</v>
      </c>
      <c r="N7" s="106" t="s">
        <v>189</v>
      </c>
      <c r="O7" s="112">
        <v>0.432</v>
      </c>
    </row>
    <row r="8" spans="1:15" s="1" customFormat="1" ht="20.100000000000001" customHeight="1" x14ac:dyDescent="0.25">
      <c r="A8" s="7" t="s">
        <v>43</v>
      </c>
      <c r="B8" s="63">
        <f t="shared" si="2"/>
        <v>1183.086</v>
      </c>
      <c r="C8" s="134">
        <f t="shared" si="3"/>
        <v>142.75564736729697</v>
      </c>
      <c r="D8" s="35">
        <f t="shared" si="0"/>
        <v>0.89480897254958913</v>
      </c>
      <c r="E8" s="37">
        <f t="shared" si="1"/>
        <v>0.63814802981355545</v>
      </c>
      <c r="F8" s="79">
        <f t="shared" si="5"/>
        <v>1.4956839443742098</v>
      </c>
      <c r="G8" s="116" t="s">
        <v>147</v>
      </c>
      <c r="H8" s="125">
        <v>1183.086</v>
      </c>
      <c r="I8" s="125">
        <v>142.75564736729697</v>
      </c>
      <c r="J8" s="126">
        <v>754.98400000000004</v>
      </c>
      <c r="K8" s="67">
        <f t="shared" si="4"/>
        <v>1322.1659999999999</v>
      </c>
      <c r="L8" s="49">
        <v>1322166</v>
      </c>
      <c r="M8" s="32">
        <f t="shared" si="6"/>
        <v>791</v>
      </c>
      <c r="N8" s="106" t="s">
        <v>190</v>
      </c>
      <c r="O8" s="112">
        <v>0.79100000000000004</v>
      </c>
    </row>
    <row r="9" spans="1:15" s="1" customFormat="1" ht="20.100000000000001" customHeight="1" x14ac:dyDescent="0.25">
      <c r="A9" s="7" t="s">
        <v>44</v>
      </c>
      <c r="B9" s="63">
        <f t="shared" si="2"/>
        <v>1921.8150000000001</v>
      </c>
      <c r="C9" s="134">
        <f t="shared" si="3"/>
        <v>103.09889756176068</v>
      </c>
      <c r="D9" s="35">
        <f t="shared" si="0"/>
        <v>0.84096856347692162</v>
      </c>
      <c r="E9" s="37">
        <f t="shared" si="1"/>
        <v>0.48630955633086431</v>
      </c>
      <c r="F9" s="79">
        <f t="shared" si="5"/>
        <v>1.0304638069705094</v>
      </c>
      <c r="G9" s="116" t="s">
        <v>148</v>
      </c>
      <c r="H9" s="125">
        <v>1921.8150000000001</v>
      </c>
      <c r="I9" s="125">
        <v>103.09889756176068</v>
      </c>
      <c r="J9" s="126">
        <v>934.59699999999998</v>
      </c>
      <c r="K9" s="67">
        <f t="shared" si="4"/>
        <v>2285.2399999999998</v>
      </c>
      <c r="L9" s="49">
        <v>2285240</v>
      </c>
      <c r="M9" s="32">
        <f t="shared" si="6"/>
        <v>1865</v>
      </c>
      <c r="N9" s="106" t="s">
        <v>191</v>
      </c>
      <c r="O9" s="112">
        <v>1.865</v>
      </c>
    </row>
    <row r="10" spans="1:15" s="1" customFormat="1" ht="20.100000000000001" customHeight="1" x14ac:dyDescent="0.25">
      <c r="A10" s="7" t="s">
        <v>45</v>
      </c>
      <c r="B10" s="36">
        <f t="shared" si="2"/>
        <v>392.39299999999997</v>
      </c>
      <c r="C10" s="134">
        <f t="shared" si="3"/>
        <v>108.2260431146709</v>
      </c>
      <c r="D10" s="35">
        <f t="shared" si="0"/>
        <v>0.40198269927387759</v>
      </c>
      <c r="E10" s="37">
        <f t="shared" si="1"/>
        <v>0.68427316491374723</v>
      </c>
      <c r="F10" s="79">
        <f t="shared" si="5"/>
        <v>1.1540970588235293</v>
      </c>
      <c r="G10" s="116" t="s">
        <v>149</v>
      </c>
      <c r="H10" s="125">
        <v>392.39299999999997</v>
      </c>
      <c r="I10" s="125">
        <v>108.2260431146709</v>
      </c>
      <c r="J10" s="126">
        <v>268.50400000000002</v>
      </c>
      <c r="K10" s="67">
        <f t="shared" si="4"/>
        <v>976.14400000000001</v>
      </c>
      <c r="L10" s="49">
        <v>976144</v>
      </c>
      <c r="M10" s="32">
        <f t="shared" si="6"/>
        <v>340</v>
      </c>
      <c r="N10" s="106" t="s">
        <v>192</v>
      </c>
      <c r="O10" s="112">
        <v>0.34</v>
      </c>
    </row>
    <row r="11" spans="1:15" s="1" customFormat="1" ht="20.100000000000001" customHeight="1" x14ac:dyDescent="0.25">
      <c r="A11" s="7" t="s">
        <v>46</v>
      </c>
      <c r="B11" s="36">
        <f t="shared" si="2"/>
        <v>916.29100000000005</v>
      </c>
      <c r="C11" s="134">
        <f t="shared" si="3"/>
        <v>106.29246433199118</v>
      </c>
      <c r="D11" s="35">
        <f t="shared" si="0"/>
        <v>0.89861700082772045</v>
      </c>
      <c r="E11" s="37">
        <f t="shared" si="1"/>
        <v>0.76978165233533891</v>
      </c>
      <c r="F11" s="79">
        <f t="shared" si="5"/>
        <v>1.1717276214833761</v>
      </c>
      <c r="G11" s="116" t="s">
        <v>150</v>
      </c>
      <c r="H11" s="125">
        <v>916.29100000000005</v>
      </c>
      <c r="I11" s="125">
        <v>106.29246433199118</v>
      </c>
      <c r="J11" s="126">
        <v>705.34400000000005</v>
      </c>
      <c r="K11" s="67">
        <f t="shared" si="4"/>
        <v>1019.668</v>
      </c>
      <c r="L11" s="49">
        <v>1019668</v>
      </c>
      <c r="M11" s="32">
        <f t="shared" si="6"/>
        <v>782</v>
      </c>
      <c r="N11" s="106" t="s">
        <v>193</v>
      </c>
      <c r="O11" s="112">
        <v>0.78200000000000003</v>
      </c>
    </row>
    <row r="12" spans="1:15" s="1" customFormat="1" ht="20.100000000000001" customHeight="1" x14ac:dyDescent="0.25">
      <c r="A12" s="7" t="s">
        <v>47</v>
      </c>
      <c r="B12" s="36">
        <f t="shared" si="2"/>
        <v>337.58100000000002</v>
      </c>
      <c r="C12" s="134">
        <f t="shared" si="3"/>
        <v>100.91293079482374</v>
      </c>
      <c r="D12" s="35">
        <f t="shared" si="0"/>
        <v>0.54390823932020538</v>
      </c>
      <c r="E12" s="37">
        <f t="shared" si="1"/>
        <v>0.58769895225145963</v>
      </c>
      <c r="F12" s="79">
        <f t="shared" si="5"/>
        <v>1.5070580357142858</v>
      </c>
      <c r="G12" s="116" t="s">
        <v>151</v>
      </c>
      <c r="H12" s="125">
        <v>337.58100000000002</v>
      </c>
      <c r="I12" s="125">
        <v>100.91293079482374</v>
      </c>
      <c r="J12" s="126">
        <v>198.39599999999999</v>
      </c>
      <c r="K12" s="67">
        <f t="shared" si="4"/>
        <v>620.65800000000002</v>
      </c>
      <c r="L12" s="49">
        <v>620658</v>
      </c>
      <c r="M12" s="32">
        <f t="shared" si="6"/>
        <v>224</v>
      </c>
      <c r="N12" s="106" t="s">
        <v>194</v>
      </c>
      <c r="O12" s="112">
        <v>0.224</v>
      </c>
    </row>
    <row r="13" spans="1:15" s="1" customFormat="1" ht="20.100000000000001" customHeight="1" x14ac:dyDescent="0.25">
      <c r="A13" s="7" t="s">
        <v>48</v>
      </c>
      <c r="B13" s="36">
        <f t="shared" si="2"/>
        <v>553.55600000000004</v>
      </c>
      <c r="C13" s="127">
        <f t="shared" si="3"/>
        <v>97.878021136684723</v>
      </c>
      <c r="D13" s="35">
        <f t="shared" si="0"/>
        <v>0.51164935923209531</v>
      </c>
      <c r="E13" s="37">
        <f t="shared" si="1"/>
        <v>0.68064116367630378</v>
      </c>
      <c r="F13" s="145">
        <f t="shared" si="5"/>
        <v>0.93191245791245803</v>
      </c>
      <c r="G13" s="116" t="s">
        <v>152</v>
      </c>
      <c r="H13" s="125">
        <v>553.55600000000004</v>
      </c>
      <c r="I13" s="125">
        <v>97.878021136684723</v>
      </c>
      <c r="J13" s="126">
        <v>376.77300000000002</v>
      </c>
      <c r="K13" s="67">
        <f t="shared" si="4"/>
        <v>1081.905</v>
      </c>
      <c r="L13" s="49">
        <v>1081905</v>
      </c>
      <c r="M13" s="32">
        <f t="shared" si="6"/>
        <v>594</v>
      </c>
      <c r="N13" s="106" t="s">
        <v>195</v>
      </c>
      <c r="O13" s="112">
        <v>0.59399999999999997</v>
      </c>
    </row>
    <row r="14" spans="1:15" s="1" customFormat="1" ht="20.100000000000001" customHeight="1" x14ac:dyDescent="0.25">
      <c r="A14" s="7" t="s">
        <v>49</v>
      </c>
      <c r="B14" s="36">
        <f t="shared" si="2"/>
        <v>755.38900000000001</v>
      </c>
      <c r="C14" s="127">
        <f t="shared" si="3"/>
        <v>61.153811280184712</v>
      </c>
      <c r="D14" s="35">
        <f t="shared" si="0"/>
        <v>0.6783403856377247</v>
      </c>
      <c r="E14" s="37">
        <f t="shared" si="1"/>
        <v>0.7218982537474069</v>
      </c>
      <c r="F14" s="145">
        <f t="shared" si="5"/>
        <v>0.61413739837398373</v>
      </c>
      <c r="G14" s="116" t="s">
        <v>153</v>
      </c>
      <c r="H14" s="125">
        <v>755.38900000000001</v>
      </c>
      <c r="I14" s="125">
        <v>61.153811280184712</v>
      </c>
      <c r="J14" s="126">
        <v>545.31399999999996</v>
      </c>
      <c r="K14" s="67">
        <f t="shared" si="4"/>
        <v>1113.5840000000001</v>
      </c>
      <c r="L14" s="49">
        <v>1113584</v>
      </c>
      <c r="M14" s="32">
        <f t="shared" si="6"/>
        <v>1230</v>
      </c>
      <c r="N14" s="106" t="s">
        <v>196</v>
      </c>
      <c r="O14" s="112">
        <v>1.23</v>
      </c>
    </row>
    <row r="15" spans="1:15" s="1" customFormat="1" ht="20.100000000000001" customHeight="1" x14ac:dyDescent="0.25">
      <c r="A15" s="13" t="s">
        <v>50</v>
      </c>
      <c r="B15" s="63">
        <f t="shared" si="2"/>
        <v>14096.284</v>
      </c>
      <c r="C15" s="134">
        <f t="shared" si="3"/>
        <v>152.96907690838535</v>
      </c>
      <c r="D15" s="64">
        <f t="shared" si="0"/>
        <v>1.8151471596789974</v>
      </c>
      <c r="E15" s="37">
        <f t="shared" si="1"/>
        <v>0.67087489156716773</v>
      </c>
      <c r="F15" s="79">
        <f t="shared" si="5"/>
        <v>1.9671063354730671</v>
      </c>
      <c r="G15" s="116" t="s">
        <v>154</v>
      </c>
      <c r="H15" s="125">
        <v>14096.284</v>
      </c>
      <c r="I15" s="125">
        <v>152.96907690838535</v>
      </c>
      <c r="J15" s="126">
        <v>9456.8430000000008</v>
      </c>
      <c r="K15" s="67">
        <f t="shared" si="4"/>
        <v>7765.9179999999997</v>
      </c>
      <c r="L15" s="49">
        <v>7765918</v>
      </c>
      <c r="M15" s="32">
        <f t="shared" si="6"/>
        <v>7166</v>
      </c>
      <c r="N15" s="106" t="s">
        <v>197</v>
      </c>
      <c r="O15" s="112">
        <v>7.1660000000000004</v>
      </c>
    </row>
    <row r="16" spans="1:15" s="1" customFormat="1" ht="20.100000000000001" customHeight="1" x14ac:dyDescent="0.25">
      <c r="A16" s="7" t="s">
        <v>51</v>
      </c>
      <c r="B16" s="36">
        <f t="shared" si="2"/>
        <v>374.19499999999999</v>
      </c>
      <c r="C16" s="134">
        <f t="shared" si="3"/>
        <v>121.38980532604076</v>
      </c>
      <c r="D16" s="35">
        <f t="shared" si="0"/>
        <v>0.52478602272233232</v>
      </c>
      <c r="E16" s="37">
        <f t="shared" si="1"/>
        <v>0.50849156188618239</v>
      </c>
      <c r="F16" s="79">
        <f t="shared" si="5"/>
        <v>1.2814897260273972</v>
      </c>
      <c r="G16" s="116" t="s">
        <v>155</v>
      </c>
      <c r="H16" s="125">
        <v>374.19499999999999</v>
      </c>
      <c r="I16" s="125">
        <v>121.38980532604076</v>
      </c>
      <c r="J16" s="126">
        <v>190.27500000000001</v>
      </c>
      <c r="K16" s="67">
        <f t="shared" si="4"/>
        <v>713.04300000000001</v>
      </c>
      <c r="L16" s="49">
        <v>713043</v>
      </c>
      <c r="M16" s="32">
        <f t="shared" si="6"/>
        <v>292</v>
      </c>
      <c r="N16" s="106" t="s">
        <v>198</v>
      </c>
      <c r="O16" s="112">
        <v>0.29199999999999998</v>
      </c>
    </row>
    <row r="17" spans="1:15" s="1" customFormat="1" ht="20.100000000000001" customHeight="1" x14ac:dyDescent="0.25">
      <c r="A17" s="7" t="s">
        <v>52</v>
      </c>
      <c r="B17" s="36">
        <f t="shared" si="2"/>
        <v>805.01700000000005</v>
      </c>
      <c r="C17" s="134">
        <f t="shared" si="3"/>
        <v>106.37102752242663</v>
      </c>
      <c r="D17" s="35">
        <f t="shared" si="0"/>
        <v>0.74274935091536154</v>
      </c>
      <c r="E17" s="37">
        <f t="shared" si="1"/>
        <v>0.47876628692313328</v>
      </c>
      <c r="F17" s="79">
        <f t="shared" si="5"/>
        <v>1.033397946084724</v>
      </c>
      <c r="G17" s="116" t="s">
        <v>156</v>
      </c>
      <c r="H17" s="125">
        <v>805.01700000000005</v>
      </c>
      <c r="I17" s="125">
        <v>106.37102752242663</v>
      </c>
      <c r="J17" s="126">
        <v>385.41500000000002</v>
      </c>
      <c r="K17" s="67">
        <f t="shared" si="4"/>
        <v>1083.8340000000001</v>
      </c>
      <c r="L17" s="49">
        <v>1083834</v>
      </c>
      <c r="M17" s="32">
        <f t="shared" si="6"/>
        <v>779</v>
      </c>
      <c r="N17" s="106" t="s">
        <v>199</v>
      </c>
      <c r="O17" s="112">
        <v>0.77900000000000003</v>
      </c>
    </row>
    <row r="18" spans="1:15" s="1" customFormat="1" ht="20.100000000000001" customHeight="1" x14ac:dyDescent="0.25">
      <c r="A18" s="7" t="s">
        <v>53</v>
      </c>
      <c r="B18" s="36">
        <f t="shared" si="2"/>
        <v>529.70600000000002</v>
      </c>
      <c r="C18" s="134">
        <f t="shared" si="3"/>
        <v>109.6418310827034</v>
      </c>
      <c r="D18" s="35">
        <f t="shared" si="0"/>
        <v>0.58295356123694375</v>
      </c>
      <c r="E18" s="37">
        <f t="shared" si="1"/>
        <v>0.62432556927805238</v>
      </c>
      <c r="F18" s="79">
        <f t="shared" si="5"/>
        <v>1.229016241299304</v>
      </c>
      <c r="G18" s="116" t="s">
        <v>157</v>
      </c>
      <c r="H18" s="125">
        <v>529.70600000000002</v>
      </c>
      <c r="I18" s="125">
        <v>109.6418310827034</v>
      </c>
      <c r="J18" s="126">
        <v>330.709</v>
      </c>
      <c r="K18" s="67">
        <f t="shared" si="4"/>
        <v>908.65899999999999</v>
      </c>
      <c r="L18" s="49">
        <v>908659</v>
      </c>
      <c r="M18" s="32">
        <f t="shared" si="6"/>
        <v>431</v>
      </c>
      <c r="N18" s="106" t="s">
        <v>200</v>
      </c>
      <c r="O18" s="112">
        <v>0.43099999999999999</v>
      </c>
    </row>
    <row r="19" spans="1:15" s="1" customFormat="1" ht="20.100000000000001" customHeight="1" x14ac:dyDescent="0.25">
      <c r="A19" s="7" t="s">
        <v>54</v>
      </c>
      <c r="B19" s="36">
        <f t="shared" si="2"/>
        <v>402.92700000000002</v>
      </c>
      <c r="C19" s="127">
        <f t="shared" si="3"/>
        <v>52.622526260524779</v>
      </c>
      <c r="D19" s="35">
        <f t="shared" si="0"/>
        <v>0.41135819761838649</v>
      </c>
      <c r="E19" s="37">
        <f t="shared" si="1"/>
        <v>0.5880320752890722</v>
      </c>
      <c r="F19" s="145">
        <f t="shared" si="5"/>
        <v>0.49744074074074074</v>
      </c>
      <c r="G19" s="116" t="s">
        <v>158</v>
      </c>
      <c r="H19" s="125">
        <v>402.92700000000002</v>
      </c>
      <c r="I19" s="125">
        <v>52.622526260524779</v>
      </c>
      <c r="J19" s="126">
        <v>236.934</v>
      </c>
      <c r="K19" s="67">
        <f t="shared" si="4"/>
        <v>979.50400000000002</v>
      </c>
      <c r="L19" s="49">
        <v>979504</v>
      </c>
      <c r="M19" s="32">
        <f t="shared" si="6"/>
        <v>810</v>
      </c>
      <c r="N19" s="106" t="s">
        <v>201</v>
      </c>
      <c r="O19" s="112">
        <v>0.81</v>
      </c>
    </row>
    <row r="20" spans="1:15" s="1" customFormat="1" ht="20.100000000000001" customHeight="1" x14ac:dyDescent="0.25">
      <c r="A20" s="7" t="s">
        <v>55</v>
      </c>
      <c r="B20" s="36">
        <f t="shared" si="2"/>
        <v>775.70899999999995</v>
      </c>
      <c r="C20" s="134">
        <f t="shared" si="3"/>
        <v>130.01639223363458</v>
      </c>
      <c r="D20" s="35">
        <f t="shared" si="0"/>
        <v>0.63132600525108684</v>
      </c>
      <c r="E20" s="37">
        <f t="shared" si="1"/>
        <v>0.6117809642533476</v>
      </c>
      <c r="F20" s="79">
        <f t="shared" si="5"/>
        <v>1.6330715789473682</v>
      </c>
      <c r="G20" s="116" t="s">
        <v>159</v>
      </c>
      <c r="H20" s="125">
        <v>775.70899999999995</v>
      </c>
      <c r="I20" s="125">
        <v>130.01639223363458</v>
      </c>
      <c r="J20" s="126">
        <v>474.56400000000002</v>
      </c>
      <c r="K20" s="67">
        <f t="shared" si="4"/>
        <v>1228.6980000000001</v>
      </c>
      <c r="L20" s="49">
        <v>1228698</v>
      </c>
      <c r="M20" s="32">
        <f t="shared" si="6"/>
        <v>475</v>
      </c>
      <c r="N20" s="106" t="s">
        <v>202</v>
      </c>
      <c r="O20" s="112">
        <v>0.47499999999999998</v>
      </c>
    </row>
    <row r="21" spans="1:15" s="1" customFormat="1" ht="20.100000000000001" customHeight="1" x14ac:dyDescent="0.25">
      <c r="A21" s="7" t="s">
        <v>56</v>
      </c>
      <c r="B21" s="36">
        <f t="shared" si="2"/>
        <v>913.55700000000002</v>
      </c>
      <c r="C21" s="134">
        <f t="shared" si="3"/>
        <v>109.26447529413453</v>
      </c>
      <c r="D21" s="35">
        <f t="shared" si="0"/>
        <v>0.6384304884474703</v>
      </c>
      <c r="E21" s="37">
        <f t="shared" si="1"/>
        <v>0.63037336477089001</v>
      </c>
      <c r="F21" s="79">
        <f t="shared" si="5"/>
        <v>1.4455015822784811</v>
      </c>
      <c r="G21" s="116" t="s">
        <v>160</v>
      </c>
      <c r="H21" s="125">
        <v>913.55700000000002</v>
      </c>
      <c r="I21" s="125">
        <v>109.26447529413453</v>
      </c>
      <c r="J21" s="126">
        <v>575.88199999999995</v>
      </c>
      <c r="K21" s="67">
        <f t="shared" si="4"/>
        <v>1430.942</v>
      </c>
      <c r="L21" s="49">
        <v>1430942</v>
      </c>
      <c r="M21" s="32">
        <f t="shared" si="6"/>
        <v>632</v>
      </c>
      <c r="N21" s="106" t="s">
        <v>203</v>
      </c>
      <c r="O21" s="112">
        <v>0.63200000000000001</v>
      </c>
    </row>
    <row r="22" spans="1:15" s="1" customFormat="1" ht="20.100000000000001" customHeight="1" x14ac:dyDescent="0.25">
      <c r="A22" s="7" t="s">
        <v>57</v>
      </c>
      <c r="B22" s="36">
        <f t="shared" si="2"/>
        <v>796.31600000000003</v>
      </c>
      <c r="C22" s="134">
        <f t="shared" si="3"/>
        <v>104.76408491469589</v>
      </c>
      <c r="D22" s="35">
        <f t="shared" si="0"/>
        <v>0.64949080878454768</v>
      </c>
      <c r="E22" s="37">
        <f t="shared" si="1"/>
        <v>0.63006268868137771</v>
      </c>
      <c r="F22" s="79">
        <f t="shared" si="5"/>
        <v>1.0341766233766234</v>
      </c>
      <c r="G22" s="116" t="s">
        <v>161</v>
      </c>
      <c r="H22" s="125">
        <v>796.31600000000003</v>
      </c>
      <c r="I22" s="125">
        <v>104.76408491469589</v>
      </c>
      <c r="J22" s="126">
        <v>501.72899999999998</v>
      </c>
      <c r="K22" s="67">
        <f t="shared" si="4"/>
        <v>1226.0619999999999</v>
      </c>
      <c r="L22" s="49">
        <v>1226062</v>
      </c>
      <c r="M22" s="32">
        <f t="shared" si="6"/>
        <v>770</v>
      </c>
      <c r="N22" s="106" t="s">
        <v>204</v>
      </c>
      <c r="O22" s="112">
        <v>0.77</v>
      </c>
    </row>
    <row r="23" spans="1:15" s="1" customFormat="1" ht="20.100000000000001" customHeight="1" thickBot="1" x14ac:dyDescent="0.3">
      <c r="A23" s="14" t="s">
        <v>0</v>
      </c>
      <c r="B23" s="63">
        <f t="shared" si="2"/>
        <v>6797.2950000000001</v>
      </c>
      <c r="C23" s="127">
        <f t="shared" si="3"/>
        <v>87.063671048096339</v>
      </c>
      <c r="D23" s="38">
        <f t="shared" si="0"/>
        <v>0.5380838286664088</v>
      </c>
      <c r="E23" s="39">
        <f t="shared" si="1"/>
        <v>0.11660741515558763</v>
      </c>
      <c r="F23" s="79">
        <f t="shared" si="5"/>
        <v>1.5145487967914439</v>
      </c>
      <c r="G23" s="116" t="s">
        <v>0</v>
      </c>
      <c r="H23" s="125">
        <v>6797.2950000000001</v>
      </c>
      <c r="I23" s="125">
        <v>87.063671048096339</v>
      </c>
      <c r="J23" s="126">
        <v>792.61500000000001</v>
      </c>
      <c r="K23" s="68">
        <f t="shared" si="4"/>
        <v>12632.409</v>
      </c>
      <c r="L23" s="49">
        <v>12632409</v>
      </c>
      <c r="M23" s="47">
        <f t="shared" si="6"/>
        <v>4488</v>
      </c>
      <c r="N23" s="107" t="s">
        <v>205</v>
      </c>
      <c r="O23" s="113">
        <v>4.4880000000000004</v>
      </c>
    </row>
    <row r="24" spans="1:15" s="1" customFormat="1" ht="20.100000000000001" customHeight="1" x14ac:dyDescent="0.25">
      <c r="A24" s="9" t="s">
        <v>12</v>
      </c>
      <c r="B24" s="17">
        <f t="shared" si="2"/>
        <v>11248.192999999999</v>
      </c>
      <c r="C24" s="135">
        <f t="shared" si="3"/>
        <v>108.39282164280726</v>
      </c>
      <c r="D24" s="19">
        <f t="shared" si="0"/>
        <v>0.80979735759189631</v>
      </c>
      <c r="E24" s="20">
        <f t="shared" si="1"/>
        <v>0.43045002872905896</v>
      </c>
      <c r="F24" s="78">
        <f t="shared" si="5"/>
        <v>1.2614324324324324</v>
      </c>
      <c r="G24" s="115" t="s">
        <v>162</v>
      </c>
      <c r="H24" s="124">
        <v>11248.192999999999</v>
      </c>
      <c r="I24" s="124">
        <v>108.39282164280726</v>
      </c>
      <c r="J24" s="123">
        <v>4841.7849999999999</v>
      </c>
      <c r="K24" s="69">
        <f t="shared" si="4"/>
        <v>13890.133</v>
      </c>
      <c r="L24" s="48">
        <v>13890133</v>
      </c>
      <c r="M24" s="102">
        <f t="shared" ref="M24:O24" si="7">M25+M26+M27+M30+M31+M32+M33+M34+M35+M36</f>
        <v>8917</v>
      </c>
      <c r="N24" s="108" t="s">
        <v>12</v>
      </c>
      <c r="O24" s="111">
        <f t="shared" si="7"/>
        <v>8.9169999999999998</v>
      </c>
    </row>
    <row r="25" spans="1:15" s="1" customFormat="1" ht="20.100000000000001" customHeight="1" x14ac:dyDescent="0.25">
      <c r="A25" s="7" t="s">
        <v>23</v>
      </c>
      <c r="B25" s="36">
        <f t="shared" si="2"/>
        <v>310.00900000000001</v>
      </c>
      <c r="C25" s="127">
        <f t="shared" si="3"/>
        <v>95.524351839868856</v>
      </c>
      <c r="D25" s="35">
        <f t="shared" si="0"/>
        <v>0.51457363002898138</v>
      </c>
      <c r="E25" s="37">
        <f t="shared" si="1"/>
        <v>0.58224438645329646</v>
      </c>
      <c r="F25" s="79">
        <f t="shared" si="5"/>
        <v>1.3191872340425532</v>
      </c>
      <c r="G25" s="116" t="s">
        <v>163</v>
      </c>
      <c r="H25" s="125">
        <v>310.00900000000001</v>
      </c>
      <c r="I25" s="125">
        <v>95.524351839868856</v>
      </c>
      <c r="J25" s="126">
        <v>180.501</v>
      </c>
      <c r="K25" s="67">
        <f t="shared" si="4"/>
        <v>602.45799999999997</v>
      </c>
      <c r="L25" s="49">
        <v>602458</v>
      </c>
      <c r="M25" s="32">
        <f t="shared" si="6"/>
        <v>235</v>
      </c>
      <c r="N25" s="106" t="s">
        <v>206</v>
      </c>
      <c r="O25" s="112">
        <v>0.23499999999999999</v>
      </c>
    </row>
    <row r="26" spans="1:15" s="1" customFormat="1" ht="20.100000000000001" customHeight="1" x14ac:dyDescent="0.25">
      <c r="A26" s="7" t="s">
        <v>95</v>
      </c>
      <c r="B26" s="36">
        <f t="shared" si="2"/>
        <v>202.75299999999999</v>
      </c>
      <c r="C26" s="134">
        <f t="shared" si="3"/>
        <v>113.01413004096875</v>
      </c>
      <c r="D26" s="35">
        <f t="shared" si="0"/>
        <v>0.2524290096712184</v>
      </c>
      <c r="E26" s="37">
        <f t="shared" si="1"/>
        <v>0.63252824865723334</v>
      </c>
      <c r="F26" s="145">
        <f t="shared" si="5"/>
        <v>0.87018454935622314</v>
      </c>
      <c r="G26" s="116" t="s">
        <v>164</v>
      </c>
      <c r="H26" s="125">
        <v>202.75299999999999</v>
      </c>
      <c r="I26" s="125">
        <v>113.01413004096875</v>
      </c>
      <c r="J26" s="126">
        <v>128.24700000000001</v>
      </c>
      <c r="K26" s="67">
        <f t="shared" si="4"/>
        <v>803.20799999999997</v>
      </c>
      <c r="L26" s="49">
        <v>803208</v>
      </c>
      <c r="M26" s="32">
        <f t="shared" si="6"/>
        <v>233</v>
      </c>
      <c r="N26" s="106" t="s">
        <v>207</v>
      </c>
      <c r="O26" s="112">
        <v>0.23300000000000001</v>
      </c>
    </row>
    <row r="27" spans="1:15" s="1" customFormat="1" ht="20.100000000000001" customHeight="1" x14ac:dyDescent="0.25">
      <c r="A27" s="7" t="s">
        <v>58</v>
      </c>
      <c r="B27" s="36">
        <f t="shared" si="2"/>
        <v>462.14800000000002</v>
      </c>
      <c r="C27" s="134">
        <f t="shared" si="3"/>
        <v>104.95182164812431</v>
      </c>
      <c r="D27" s="35">
        <f t="shared" si="0"/>
        <v>0.41516949571263662</v>
      </c>
      <c r="E27" s="37">
        <f t="shared" si="1"/>
        <v>0.4394566242848611</v>
      </c>
      <c r="F27" s="79">
        <f>B27/M29</f>
        <v>1.3795462686567166</v>
      </c>
      <c r="G27" s="116" t="s">
        <v>165</v>
      </c>
      <c r="H27" s="125">
        <v>462.14800000000002</v>
      </c>
      <c r="I27" s="125">
        <v>104.95182164812431</v>
      </c>
      <c r="J27" s="126">
        <v>203.09399999999999</v>
      </c>
      <c r="K27" s="67">
        <f t="shared" si="4"/>
        <v>1113.155</v>
      </c>
      <c r="L27" s="49">
        <v>1113155</v>
      </c>
      <c r="M27" s="32">
        <f t="shared" si="6"/>
        <v>355.00000000000006</v>
      </c>
      <c r="N27" s="106" t="s">
        <v>208</v>
      </c>
      <c r="O27" s="112">
        <f t="shared" ref="O27" si="8">O28+O29</f>
        <v>0.35500000000000004</v>
      </c>
    </row>
    <row r="28" spans="1:15" s="1" customFormat="1" ht="20.100000000000001" customHeight="1" x14ac:dyDescent="0.25">
      <c r="A28" s="7" t="s">
        <v>13</v>
      </c>
      <c r="B28" s="36">
        <f t="shared" si="2"/>
        <v>35.713000000000001</v>
      </c>
      <c r="C28" s="134">
        <f t="shared" si="3"/>
        <v>200.77018214526646</v>
      </c>
      <c r="D28" s="35">
        <f t="shared" si="0"/>
        <v>0.80284603106804853</v>
      </c>
      <c r="E28" s="37">
        <f t="shared" si="1"/>
        <v>0.54862375045501632</v>
      </c>
      <c r="F28" s="79">
        <f t="shared" si="5"/>
        <v>1.78565</v>
      </c>
      <c r="G28" s="116" t="s">
        <v>166</v>
      </c>
      <c r="H28" s="125">
        <v>35.713000000000001</v>
      </c>
      <c r="I28" s="125">
        <v>200.77018214526646</v>
      </c>
      <c r="J28" s="126">
        <v>19.593</v>
      </c>
      <c r="K28" s="67">
        <f t="shared" si="4"/>
        <v>44.482999999999997</v>
      </c>
      <c r="L28" s="49">
        <v>44483</v>
      </c>
      <c r="M28" s="32">
        <f t="shared" si="6"/>
        <v>20</v>
      </c>
      <c r="N28" s="106" t="s">
        <v>213</v>
      </c>
      <c r="O28" s="112">
        <v>0.02</v>
      </c>
    </row>
    <row r="29" spans="1:15" s="1" customFormat="1" ht="20.100000000000001" customHeight="1" x14ac:dyDescent="0.25">
      <c r="A29" s="7" t="s">
        <v>88</v>
      </c>
      <c r="B29" s="36">
        <f t="shared" si="2"/>
        <v>426.435</v>
      </c>
      <c r="C29" s="134">
        <f t="shared" si="3"/>
        <v>100.91822366319177</v>
      </c>
      <c r="D29" s="35">
        <f t="shared" si="0"/>
        <v>0.39903263115343152</v>
      </c>
      <c r="E29" s="37">
        <f t="shared" si="1"/>
        <v>0.43031411586759999</v>
      </c>
      <c r="F29" s="79">
        <f t="shared" si="5"/>
        <v>1.2729402985074627</v>
      </c>
      <c r="G29" s="116" t="s">
        <v>167</v>
      </c>
      <c r="H29" s="125">
        <v>426.435</v>
      </c>
      <c r="I29" s="125">
        <v>100.91822366319177</v>
      </c>
      <c r="J29" s="126">
        <v>183.501</v>
      </c>
      <c r="K29" s="67">
        <f t="shared" si="4"/>
        <v>1068.672</v>
      </c>
      <c r="L29" s="49">
        <v>1068672</v>
      </c>
      <c r="M29" s="32">
        <f t="shared" si="6"/>
        <v>335</v>
      </c>
      <c r="N29" s="106" t="s">
        <v>270</v>
      </c>
      <c r="O29" s="112">
        <v>0.33500000000000002</v>
      </c>
    </row>
    <row r="30" spans="1:15" s="1" customFormat="1" ht="20.100000000000001" customHeight="1" x14ac:dyDescent="0.25">
      <c r="A30" s="7" t="s">
        <v>59</v>
      </c>
      <c r="B30" s="36">
        <f t="shared" si="2"/>
        <v>648.00099999999998</v>
      </c>
      <c r="C30" s="134">
        <f t="shared" si="3"/>
        <v>101.39987950958837</v>
      </c>
      <c r="D30" s="35">
        <f t="shared" si="0"/>
        <v>0.56907386883570121</v>
      </c>
      <c r="E30" s="37">
        <f t="shared" si="1"/>
        <v>0.56519820185462677</v>
      </c>
      <c r="F30" s="79">
        <f t="shared" si="5"/>
        <v>1.4273149779735683</v>
      </c>
      <c r="G30" s="116" t="s">
        <v>168</v>
      </c>
      <c r="H30" s="125">
        <v>648.00099999999998</v>
      </c>
      <c r="I30" s="125">
        <v>101.39987950958837</v>
      </c>
      <c r="J30" s="126">
        <v>366.24900000000002</v>
      </c>
      <c r="K30" s="67">
        <f t="shared" si="4"/>
        <v>1138.694</v>
      </c>
      <c r="L30" s="49">
        <v>1138694</v>
      </c>
      <c r="M30" s="32">
        <f t="shared" si="6"/>
        <v>454</v>
      </c>
      <c r="N30" s="106" t="s">
        <v>209</v>
      </c>
      <c r="O30" s="112">
        <v>0.45400000000000001</v>
      </c>
    </row>
    <row r="31" spans="1:15" s="1" customFormat="1" ht="20.100000000000001" customHeight="1" x14ac:dyDescent="0.25">
      <c r="A31" s="7" t="s">
        <v>60</v>
      </c>
      <c r="B31" s="63">
        <f t="shared" si="2"/>
        <v>1318.5350000000001</v>
      </c>
      <c r="C31" s="134">
        <f t="shared" si="3"/>
        <v>103.74772307922308</v>
      </c>
      <c r="D31" s="64">
        <f t="shared" si="0"/>
        <v>1.2845308980663868</v>
      </c>
      <c r="E31" s="37">
        <f t="shared" si="1"/>
        <v>0.46618709400963942</v>
      </c>
      <c r="F31" s="79">
        <f t="shared" si="5"/>
        <v>1.3440723751274211</v>
      </c>
      <c r="G31" s="116" t="s">
        <v>169</v>
      </c>
      <c r="H31" s="125">
        <v>1318.5350000000001</v>
      </c>
      <c r="I31" s="125">
        <v>103.74772307922308</v>
      </c>
      <c r="J31" s="126">
        <v>614.68399999999997</v>
      </c>
      <c r="K31" s="67">
        <f t="shared" si="4"/>
        <v>1026.472</v>
      </c>
      <c r="L31" s="49">
        <v>1026472</v>
      </c>
      <c r="M31" s="32">
        <f t="shared" si="6"/>
        <v>981</v>
      </c>
      <c r="N31" s="106" t="s">
        <v>210</v>
      </c>
      <c r="O31" s="112">
        <v>0.98099999999999998</v>
      </c>
    </row>
    <row r="32" spans="1:15" s="1" customFormat="1" ht="20.100000000000001" customHeight="1" x14ac:dyDescent="0.25">
      <c r="A32" s="13" t="s">
        <v>61</v>
      </c>
      <c r="B32" s="63">
        <f t="shared" si="2"/>
        <v>3968.6579999999999</v>
      </c>
      <c r="C32" s="134">
        <f t="shared" si="3"/>
        <v>117.19245403365476</v>
      </c>
      <c r="D32" s="64">
        <f t="shared" si="0"/>
        <v>2.0804564922231719</v>
      </c>
      <c r="E32" s="37">
        <f t="shared" si="1"/>
        <v>0.65298597158031757</v>
      </c>
      <c r="F32" s="79">
        <f t="shared" si="5"/>
        <v>1.4976067924528302</v>
      </c>
      <c r="G32" s="116" t="s">
        <v>170</v>
      </c>
      <c r="H32" s="125">
        <v>3968.6579999999999</v>
      </c>
      <c r="I32" s="125">
        <v>117.19245403365476</v>
      </c>
      <c r="J32" s="126">
        <v>2591.4780000000001</v>
      </c>
      <c r="K32" s="67">
        <f t="shared" si="4"/>
        <v>1907.59</v>
      </c>
      <c r="L32" s="49">
        <v>1907590</v>
      </c>
      <c r="M32" s="32">
        <f t="shared" si="6"/>
        <v>2650</v>
      </c>
      <c r="N32" s="106" t="s">
        <v>211</v>
      </c>
      <c r="O32" s="112">
        <v>2.65</v>
      </c>
    </row>
    <row r="33" spans="1:15" s="1" customFormat="1" ht="20.100000000000001" customHeight="1" x14ac:dyDescent="0.25">
      <c r="A33" s="7" t="s">
        <v>62</v>
      </c>
      <c r="B33" s="36">
        <f t="shared" si="2"/>
        <v>180.392</v>
      </c>
      <c r="C33" s="134">
        <f t="shared" si="3"/>
        <v>355.249217196085</v>
      </c>
      <c r="D33" s="35">
        <f t="shared" si="0"/>
        <v>0.24909863445363647</v>
      </c>
      <c r="E33" s="37">
        <f t="shared" si="1"/>
        <v>0.20158876225109762</v>
      </c>
      <c r="F33" s="79">
        <f t="shared" si="5"/>
        <v>3.7581666666666664</v>
      </c>
      <c r="G33" s="116" t="s">
        <v>171</v>
      </c>
      <c r="H33" s="125">
        <v>180.392</v>
      </c>
      <c r="I33" s="125">
        <v>355.249217196085</v>
      </c>
      <c r="J33" s="126">
        <v>36.365000000000002</v>
      </c>
      <c r="K33" s="67">
        <f t="shared" si="4"/>
        <v>724.17899999999997</v>
      </c>
      <c r="L33" s="49">
        <v>724179</v>
      </c>
      <c r="M33" s="32">
        <f t="shared" si="6"/>
        <v>48</v>
      </c>
      <c r="N33" s="106" t="s">
        <v>212</v>
      </c>
      <c r="O33" s="112">
        <v>4.8000000000000001E-2</v>
      </c>
    </row>
    <row r="34" spans="1:15" s="1" customFormat="1" ht="20.100000000000001" customHeight="1" x14ac:dyDescent="0.25">
      <c r="A34" s="7" t="s">
        <v>63</v>
      </c>
      <c r="B34" s="36">
        <f t="shared" si="2"/>
        <v>343.90800000000002</v>
      </c>
      <c r="C34" s="134">
        <f t="shared" si="3"/>
        <v>111.85709685708059</v>
      </c>
      <c r="D34" s="35">
        <f t="shared" si="0"/>
        <v>0.58762881313360005</v>
      </c>
      <c r="E34" s="37">
        <f t="shared" si="1"/>
        <v>0.71424915965897851</v>
      </c>
      <c r="F34" s="79">
        <f t="shared" si="5"/>
        <v>1.2282428571428572</v>
      </c>
      <c r="G34" s="116" t="s">
        <v>172</v>
      </c>
      <c r="H34" s="125">
        <v>343.90800000000002</v>
      </c>
      <c r="I34" s="125">
        <v>111.85709685708059</v>
      </c>
      <c r="J34" s="126">
        <v>245.636</v>
      </c>
      <c r="K34" s="67">
        <f t="shared" si="4"/>
        <v>585.24699999999996</v>
      </c>
      <c r="L34" s="49">
        <v>585247</v>
      </c>
      <c r="M34" s="32">
        <f t="shared" si="6"/>
        <v>280</v>
      </c>
      <c r="N34" s="106" t="s">
        <v>214</v>
      </c>
      <c r="O34" s="112">
        <v>0.28000000000000003</v>
      </c>
    </row>
    <row r="35" spans="1:15" s="1" customFormat="1" ht="20.100000000000001" customHeight="1" x14ac:dyDescent="0.25">
      <c r="A35" s="7" t="s">
        <v>64</v>
      </c>
      <c r="B35" s="36">
        <f t="shared" si="2"/>
        <v>339.62</v>
      </c>
      <c r="C35" s="134">
        <f t="shared" si="3"/>
        <v>107.9893416090609</v>
      </c>
      <c r="D35" s="35">
        <f t="shared" si="0"/>
        <v>0.554519656858103</v>
      </c>
      <c r="E35" s="37">
        <f t="shared" si="1"/>
        <v>0.63542194217066128</v>
      </c>
      <c r="F35" s="79">
        <f t="shared" si="5"/>
        <v>1.276766917293233</v>
      </c>
      <c r="G35" s="116" t="s">
        <v>173</v>
      </c>
      <c r="H35" s="125">
        <v>339.62</v>
      </c>
      <c r="I35" s="125">
        <v>107.9893416090609</v>
      </c>
      <c r="J35" s="126">
        <v>215.80199999999999</v>
      </c>
      <c r="K35" s="67">
        <f t="shared" si="4"/>
        <v>612.45799999999997</v>
      </c>
      <c r="L35" s="49">
        <v>612458</v>
      </c>
      <c r="M35" s="32">
        <f t="shared" si="6"/>
        <v>266</v>
      </c>
      <c r="N35" s="106" t="s">
        <v>215</v>
      </c>
      <c r="O35" s="112">
        <v>0.26600000000000001</v>
      </c>
    </row>
    <row r="36" spans="1:15" s="1" customFormat="1" ht="20.100000000000001" customHeight="1" thickBot="1" x14ac:dyDescent="0.3">
      <c r="A36" s="14" t="s">
        <v>1</v>
      </c>
      <c r="B36" s="143">
        <f t="shared" si="2"/>
        <v>3474.1689999999999</v>
      </c>
      <c r="C36" s="136">
        <f t="shared" si="3"/>
        <v>100.2983108900075</v>
      </c>
      <c r="D36" s="38">
        <f t="shared" ref="D36:D68" si="9">B36/K36</f>
        <v>0.64615602365180547</v>
      </c>
      <c r="E36" s="39">
        <f t="shared" si="1"/>
        <v>7.4760036141016742E-2</v>
      </c>
      <c r="F36" s="80">
        <f t="shared" si="5"/>
        <v>1.0173262079062957</v>
      </c>
      <c r="G36" s="117" t="s">
        <v>1</v>
      </c>
      <c r="H36" s="125">
        <v>3474.1689999999999</v>
      </c>
      <c r="I36" s="125">
        <v>100.2983108900075</v>
      </c>
      <c r="J36" s="126">
        <v>259.72899999999998</v>
      </c>
      <c r="K36" s="70">
        <f t="shared" si="4"/>
        <v>5376.6719999999996</v>
      </c>
      <c r="L36" s="49">
        <v>5376672</v>
      </c>
      <c r="M36" s="53">
        <f t="shared" si="6"/>
        <v>3415</v>
      </c>
      <c r="N36" s="109" t="s">
        <v>216</v>
      </c>
      <c r="O36" s="113">
        <v>3.415</v>
      </c>
    </row>
    <row r="37" spans="1:15" s="1" customFormat="1" ht="20.100000000000001" customHeight="1" x14ac:dyDescent="0.25">
      <c r="A37" s="9" t="s">
        <v>14</v>
      </c>
      <c r="B37" s="17">
        <f t="shared" si="2"/>
        <v>13760.758</v>
      </c>
      <c r="C37" s="135">
        <f t="shared" si="3"/>
        <v>114.68119259536995</v>
      </c>
      <c r="D37" s="19">
        <f t="shared" si="9"/>
        <v>0.83770321250008362</v>
      </c>
      <c r="E37" s="20">
        <f t="shared" si="1"/>
        <v>0.61482863080652972</v>
      </c>
      <c r="F37" s="78">
        <f t="shared" si="5"/>
        <v>1.4377555114408107</v>
      </c>
      <c r="G37" s="118" t="s">
        <v>174</v>
      </c>
      <c r="H37" s="124">
        <v>13760.758</v>
      </c>
      <c r="I37" s="124">
        <v>114.68119259536995</v>
      </c>
      <c r="J37" s="123">
        <v>8460.5079999999998</v>
      </c>
      <c r="K37" s="66">
        <f t="shared" si="4"/>
        <v>16426.77</v>
      </c>
      <c r="L37" s="48">
        <v>16426770</v>
      </c>
      <c r="M37" s="102">
        <f>SUM(M38:M45)</f>
        <v>9571</v>
      </c>
      <c r="N37" s="105" t="s">
        <v>14</v>
      </c>
      <c r="O37" s="111">
        <f>SUM(O38:O45)</f>
        <v>9.5710000000000015</v>
      </c>
    </row>
    <row r="38" spans="1:15" s="1" customFormat="1" ht="20.100000000000001" customHeight="1" x14ac:dyDescent="0.25">
      <c r="A38" s="7" t="s">
        <v>24</v>
      </c>
      <c r="B38" s="36">
        <f t="shared" si="2"/>
        <v>467.98899999999998</v>
      </c>
      <c r="C38" s="134">
        <f t="shared" si="3"/>
        <v>152.39126399802018</v>
      </c>
      <c r="D38" s="64">
        <f t="shared" si="9"/>
        <v>0.99957068711420571</v>
      </c>
      <c r="E38" s="37">
        <f t="shared" si="1"/>
        <v>0.7486564855156852</v>
      </c>
      <c r="F38" s="79">
        <f t="shared" si="5"/>
        <v>2.0347347826086954</v>
      </c>
      <c r="G38" s="116" t="s">
        <v>175</v>
      </c>
      <c r="H38" s="125">
        <v>467.98899999999998</v>
      </c>
      <c r="I38" s="125">
        <v>152.39126399802018</v>
      </c>
      <c r="J38" s="126">
        <v>350.363</v>
      </c>
      <c r="K38" s="67">
        <f t="shared" si="4"/>
        <v>468.19</v>
      </c>
      <c r="L38" s="49">
        <v>468190</v>
      </c>
      <c r="M38" s="32">
        <f t="shared" si="6"/>
        <v>230</v>
      </c>
      <c r="N38" s="106" t="s">
        <v>218</v>
      </c>
      <c r="O38" s="112">
        <v>0.23</v>
      </c>
    </row>
    <row r="39" spans="1:15" s="1" customFormat="1" ht="20.100000000000001" customHeight="1" x14ac:dyDescent="0.25">
      <c r="A39" s="7" t="s">
        <v>25</v>
      </c>
      <c r="B39" s="36">
        <f t="shared" si="2"/>
        <v>123.03</v>
      </c>
      <c r="C39" s="134">
        <f t="shared" si="3"/>
        <v>100.87072018890201</v>
      </c>
      <c r="D39" s="35">
        <f t="shared" si="9"/>
        <v>0.45989600660892582</v>
      </c>
      <c r="E39" s="144">
        <f t="shared" si="1"/>
        <v>0.84455010972933431</v>
      </c>
      <c r="F39" s="79">
        <f t="shared" si="5"/>
        <v>1.2554081632653062</v>
      </c>
      <c r="G39" s="116" t="s">
        <v>176</v>
      </c>
      <c r="H39" s="125">
        <v>123.03</v>
      </c>
      <c r="I39" s="125">
        <v>100.87072018890201</v>
      </c>
      <c r="J39" s="126">
        <v>103.905</v>
      </c>
      <c r="K39" s="67">
        <f t="shared" si="4"/>
        <v>267.517</v>
      </c>
      <c r="L39" s="49">
        <v>267517</v>
      </c>
      <c r="M39" s="32">
        <f t="shared" si="6"/>
        <v>98</v>
      </c>
      <c r="N39" s="106" t="s">
        <v>219</v>
      </c>
      <c r="O39" s="112">
        <v>9.8000000000000004E-2</v>
      </c>
    </row>
    <row r="40" spans="1:15" s="1" customFormat="1" ht="20.100000000000001" customHeight="1" x14ac:dyDescent="0.25">
      <c r="A40" s="7" t="s">
        <v>90</v>
      </c>
      <c r="B40" s="36">
        <f t="shared" si="2"/>
        <v>927.19399999999996</v>
      </c>
      <c r="C40" s="134">
        <f t="shared" si="3"/>
        <v>124.84855013431539</v>
      </c>
      <c r="D40" s="35">
        <f t="shared" si="9"/>
        <v>0.48965212399601388</v>
      </c>
      <c r="E40" s="37">
        <f t="shared" si="1"/>
        <v>0.76088175721585782</v>
      </c>
      <c r="F40" s="79">
        <f t="shared" si="5"/>
        <v>1.1589924999999999</v>
      </c>
      <c r="G40" s="119" t="s">
        <v>90</v>
      </c>
      <c r="H40" s="125">
        <v>927.19399999999996</v>
      </c>
      <c r="I40" s="125">
        <v>124.84855013431539</v>
      </c>
      <c r="J40" s="126">
        <v>705.48500000000001</v>
      </c>
      <c r="K40" s="67">
        <f t="shared" si="4"/>
        <v>1893.577</v>
      </c>
      <c r="L40" s="49">
        <v>1893577</v>
      </c>
      <c r="M40" s="32">
        <f t="shared" si="6"/>
        <v>800</v>
      </c>
      <c r="N40" s="106" t="s">
        <v>222</v>
      </c>
      <c r="O40" s="112">
        <v>0.8</v>
      </c>
    </row>
    <row r="41" spans="1:15" s="1" customFormat="1" ht="20.100000000000001" customHeight="1" x14ac:dyDescent="0.25">
      <c r="A41" s="7" t="s">
        <v>2</v>
      </c>
      <c r="B41" s="63">
        <f t="shared" si="2"/>
        <v>7592.6310000000003</v>
      </c>
      <c r="C41" s="134">
        <f t="shared" si="3"/>
        <v>120.84169303094863</v>
      </c>
      <c r="D41" s="64">
        <f t="shared" si="9"/>
        <v>1.3362692323531906</v>
      </c>
      <c r="E41" s="37">
        <f t="shared" si="1"/>
        <v>0.58749740373264547</v>
      </c>
      <c r="F41" s="79">
        <f t="shared" si="5"/>
        <v>1.6910091314031181</v>
      </c>
      <c r="G41" s="119" t="s">
        <v>2</v>
      </c>
      <c r="H41" s="125">
        <v>7592.6310000000003</v>
      </c>
      <c r="I41" s="125">
        <v>120.84169303094863</v>
      </c>
      <c r="J41" s="126">
        <v>4460.6509999999998</v>
      </c>
      <c r="K41" s="67">
        <f t="shared" si="4"/>
        <v>5681.9620000000004</v>
      </c>
      <c r="L41" s="49">
        <v>5681962</v>
      </c>
      <c r="M41" s="32">
        <f t="shared" si="6"/>
        <v>4490</v>
      </c>
      <c r="N41" s="106" t="s">
        <v>221</v>
      </c>
      <c r="O41" s="112">
        <v>4.49</v>
      </c>
    </row>
    <row r="42" spans="1:15" s="1" customFormat="1" ht="20.100000000000001" customHeight="1" x14ac:dyDescent="0.25">
      <c r="A42" s="7" t="s">
        <v>65</v>
      </c>
      <c r="B42" s="36">
        <f t="shared" si="2"/>
        <v>590.78200000000004</v>
      </c>
      <c r="C42" s="134">
        <f t="shared" si="3"/>
        <v>108.71494213531632</v>
      </c>
      <c r="D42" s="35">
        <f t="shared" si="9"/>
        <v>0.59714457545143507</v>
      </c>
      <c r="E42" s="144">
        <f t="shared" si="1"/>
        <v>0.80790714679864994</v>
      </c>
      <c r="F42" s="79">
        <f t="shared" si="5"/>
        <v>1.9306601307189544</v>
      </c>
      <c r="G42" s="116" t="s">
        <v>177</v>
      </c>
      <c r="H42" s="125">
        <v>590.78200000000004</v>
      </c>
      <c r="I42" s="125">
        <v>108.71494213531632</v>
      </c>
      <c r="J42" s="126">
        <v>477.29700000000003</v>
      </c>
      <c r="K42" s="67">
        <f t="shared" si="4"/>
        <v>989.34500000000003</v>
      </c>
      <c r="L42" s="49">
        <v>989345</v>
      </c>
      <c r="M42" s="32">
        <f t="shared" si="6"/>
        <v>306</v>
      </c>
      <c r="N42" s="106" t="s">
        <v>217</v>
      </c>
      <c r="O42" s="112">
        <v>0.30599999999999999</v>
      </c>
    </row>
    <row r="43" spans="1:15" s="1" customFormat="1" ht="20.100000000000001" customHeight="1" x14ac:dyDescent="0.25">
      <c r="A43" s="7" t="s">
        <v>66</v>
      </c>
      <c r="B43" s="36">
        <f t="shared" si="2"/>
        <v>798.495</v>
      </c>
      <c r="C43" s="134">
        <f t="shared" si="3"/>
        <v>100.21838582751285</v>
      </c>
      <c r="D43" s="35">
        <f t="shared" si="9"/>
        <v>0.3263877903633044</v>
      </c>
      <c r="E43" s="37">
        <f t="shared" si="1"/>
        <v>0.63593009348837493</v>
      </c>
      <c r="F43" s="79">
        <f t="shared" si="5"/>
        <v>1.0146060991105463</v>
      </c>
      <c r="G43" s="116" t="s">
        <v>178</v>
      </c>
      <c r="H43" s="125">
        <v>798.495</v>
      </c>
      <c r="I43" s="125">
        <v>100.21838582751285</v>
      </c>
      <c r="J43" s="126">
        <v>507.78699999999998</v>
      </c>
      <c r="K43" s="67">
        <f t="shared" si="4"/>
        <v>2446.4609999999998</v>
      </c>
      <c r="L43" s="49">
        <v>2446461</v>
      </c>
      <c r="M43" s="32">
        <f t="shared" si="6"/>
        <v>787</v>
      </c>
      <c r="N43" s="106" t="s">
        <v>220</v>
      </c>
      <c r="O43" s="112">
        <v>0.78700000000000003</v>
      </c>
    </row>
    <row r="44" spans="1:15" s="1" customFormat="1" ht="20.100000000000001" customHeight="1" x14ac:dyDescent="0.25">
      <c r="A44" s="7" t="s">
        <v>67</v>
      </c>
      <c r="B44" s="63">
        <f t="shared" si="2"/>
        <v>2703.7220000000002</v>
      </c>
      <c r="C44" s="134">
        <f t="shared" si="3"/>
        <v>100.65683101651143</v>
      </c>
      <c r="D44" s="35">
        <f t="shared" si="9"/>
        <v>0.65152518112165914</v>
      </c>
      <c r="E44" s="37">
        <f t="shared" si="1"/>
        <v>0.52898892711602741</v>
      </c>
      <c r="F44" s="79">
        <f t="shared" si="5"/>
        <v>1.0902104838709679</v>
      </c>
      <c r="G44" s="116" t="s">
        <v>97</v>
      </c>
      <c r="H44" s="125">
        <v>2703.7220000000002</v>
      </c>
      <c r="I44" s="125">
        <v>100.65683101651143</v>
      </c>
      <c r="J44" s="126">
        <v>1430.239</v>
      </c>
      <c r="K44" s="67">
        <f t="shared" si="4"/>
        <v>4149.835</v>
      </c>
      <c r="L44" s="49">
        <v>4149835</v>
      </c>
      <c r="M44" s="32">
        <f t="shared" si="6"/>
        <v>2480</v>
      </c>
      <c r="N44" s="106" t="s">
        <v>223</v>
      </c>
      <c r="O44" s="112">
        <v>2.48</v>
      </c>
    </row>
    <row r="45" spans="1:15" s="1" customFormat="1" ht="20.100000000000001" customHeight="1" thickBot="1" x14ac:dyDescent="0.3">
      <c r="A45" s="10" t="s">
        <v>91</v>
      </c>
      <c r="B45" s="40">
        <f t="shared" si="2"/>
        <v>556.91499999999996</v>
      </c>
      <c r="C45" s="136">
        <f t="shared" si="3"/>
        <v>107.50383173565078</v>
      </c>
      <c r="D45" s="64">
        <f t="shared" si="9"/>
        <v>1.0510150353946059</v>
      </c>
      <c r="E45" s="37">
        <f t="shared" si="1"/>
        <v>0.76273937674510484</v>
      </c>
      <c r="F45" s="79">
        <f t="shared" si="5"/>
        <v>1.4655657894736842</v>
      </c>
      <c r="G45" s="119" t="s">
        <v>91</v>
      </c>
      <c r="H45" s="125">
        <v>556.91499999999996</v>
      </c>
      <c r="I45" s="125">
        <v>107.50383173565078</v>
      </c>
      <c r="J45" s="126">
        <v>424.78100000000001</v>
      </c>
      <c r="K45" s="68">
        <f t="shared" si="4"/>
        <v>529.88300000000004</v>
      </c>
      <c r="L45" s="49">
        <v>529883</v>
      </c>
      <c r="M45" s="47">
        <f t="shared" si="6"/>
        <v>380</v>
      </c>
      <c r="N45" s="107" t="s">
        <v>224</v>
      </c>
      <c r="O45" s="113">
        <v>0.38</v>
      </c>
    </row>
    <row r="46" spans="1:15" s="1" customFormat="1" ht="20.100000000000001" customHeight="1" x14ac:dyDescent="0.25">
      <c r="A46" s="9" t="s">
        <v>15</v>
      </c>
      <c r="B46" s="17">
        <f t="shared" si="2"/>
        <v>5970.2920000000004</v>
      </c>
      <c r="C46" s="135">
        <f t="shared" si="3"/>
        <v>126.52754403822682</v>
      </c>
      <c r="D46" s="19">
        <f t="shared" si="9"/>
        <v>0.59736569609661128</v>
      </c>
      <c r="E46" s="20">
        <f t="shared" si="1"/>
        <v>0.72927572051752232</v>
      </c>
      <c r="F46" s="78">
        <f t="shared" si="5"/>
        <v>1.3894093553642077</v>
      </c>
      <c r="G46" s="115" t="s">
        <v>98</v>
      </c>
      <c r="H46" s="124">
        <v>5970.2920000000004</v>
      </c>
      <c r="I46" s="124">
        <v>126.52754403822682</v>
      </c>
      <c r="J46" s="123">
        <v>4353.9889999999996</v>
      </c>
      <c r="K46" s="71">
        <f t="shared" si="4"/>
        <v>9994.3670000000002</v>
      </c>
      <c r="L46" s="48">
        <v>9994367</v>
      </c>
      <c r="M46" s="51">
        <f>SUM(M47:M53)</f>
        <v>4297</v>
      </c>
      <c r="N46" s="108" t="s">
        <v>15</v>
      </c>
      <c r="O46" s="111">
        <f>SUM(O47:O53)</f>
        <v>4.2970000000000006</v>
      </c>
    </row>
    <row r="47" spans="1:15" s="1" customFormat="1" ht="20.100000000000001" customHeight="1" x14ac:dyDescent="0.25">
      <c r="A47" s="7" t="s">
        <v>26</v>
      </c>
      <c r="B47" s="63">
        <f t="shared" si="2"/>
        <v>1005.3390000000001</v>
      </c>
      <c r="C47" s="127">
        <f t="shared" si="3"/>
        <v>97.488174453716979</v>
      </c>
      <c r="D47" s="35">
        <f t="shared" si="9"/>
        <v>0.31868207109634361</v>
      </c>
      <c r="E47" s="37">
        <f t="shared" si="1"/>
        <v>0.5173140602324191</v>
      </c>
      <c r="F47" s="79">
        <f t="shared" si="5"/>
        <v>1.0013336653386455</v>
      </c>
      <c r="G47" s="119" t="s">
        <v>99</v>
      </c>
      <c r="H47" s="125">
        <v>1005.3390000000001</v>
      </c>
      <c r="I47" s="125">
        <v>97.488174453716979</v>
      </c>
      <c r="J47" s="126">
        <v>520.07600000000002</v>
      </c>
      <c r="K47" s="67">
        <f t="shared" si="4"/>
        <v>3154.6770000000001</v>
      </c>
      <c r="L47" s="49">
        <v>3154677</v>
      </c>
      <c r="M47" s="32">
        <f t="shared" si="6"/>
        <v>1004</v>
      </c>
      <c r="N47" s="106" t="s">
        <v>225</v>
      </c>
      <c r="O47" s="112">
        <v>1.004</v>
      </c>
    </row>
    <row r="48" spans="1:15" s="1" customFormat="1" ht="20.100000000000001" customHeight="1" x14ac:dyDescent="0.25">
      <c r="A48" s="7" t="s">
        <v>27</v>
      </c>
      <c r="B48" s="36">
        <f t="shared" si="2"/>
        <v>134.88300000000001</v>
      </c>
      <c r="C48" s="134">
        <f t="shared" si="3"/>
        <v>120.45813797722705</v>
      </c>
      <c r="D48" s="35">
        <f t="shared" si="9"/>
        <v>0.25743241308891029</v>
      </c>
      <c r="E48" s="37">
        <f t="shared" si="1"/>
        <v>0.57139891609765503</v>
      </c>
      <c r="F48" s="145">
        <f t="shared" si="5"/>
        <v>0.38648424068767911</v>
      </c>
      <c r="G48" s="116" t="s">
        <v>100</v>
      </c>
      <c r="H48" s="125">
        <v>134.88300000000001</v>
      </c>
      <c r="I48" s="125">
        <v>120.45813797722705</v>
      </c>
      <c r="J48" s="126">
        <v>77.072000000000003</v>
      </c>
      <c r="K48" s="67">
        <f t="shared" si="4"/>
        <v>523.95500000000004</v>
      </c>
      <c r="L48" s="49">
        <v>523955</v>
      </c>
      <c r="M48" s="32">
        <f t="shared" si="6"/>
        <v>349</v>
      </c>
      <c r="N48" s="106" t="s">
        <v>226</v>
      </c>
      <c r="O48" s="112">
        <v>0.34899999999999998</v>
      </c>
    </row>
    <row r="49" spans="1:15" s="1" customFormat="1" ht="18.75" customHeight="1" x14ac:dyDescent="0.25">
      <c r="A49" s="7" t="s">
        <v>28</v>
      </c>
      <c r="B49" s="36">
        <f t="shared" si="2"/>
        <v>522.6</v>
      </c>
      <c r="C49" s="134">
        <f t="shared" si="3"/>
        <v>101.59784284411749</v>
      </c>
      <c r="D49" s="35">
        <f t="shared" si="9"/>
        <v>0.60087267960930635</v>
      </c>
      <c r="E49" s="37">
        <f t="shared" si="1"/>
        <v>0.66028702640642933</v>
      </c>
      <c r="F49" s="79">
        <f t="shared" si="5"/>
        <v>1.020703125</v>
      </c>
      <c r="G49" s="116" t="s">
        <v>101</v>
      </c>
      <c r="H49" s="125">
        <v>522.6</v>
      </c>
      <c r="I49" s="125">
        <v>101.59784284411749</v>
      </c>
      <c r="J49" s="126">
        <v>345.06599999999997</v>
      </c>
      <c r="K49" s="67">
        <f t="shared" si="4"/>
        <v>869.73500000000001</v>
      </c>
      <c r="L49" s="49">
        <v>869735</v>
      </c>
      <c r="M49" s="32">
        <f t="shared" si="6"/>
        <v>512</v>
      </c>
      <c r="N49" s="106" t="s">
        <v>274</v>
      </c>
      <c r="O49" s="112">
        <v>0.51200000000000001</v>
      </c>
    </row>
    <row r="50" spans="1:15" s="1" customFormat="1" ht="20.100000000000001" customHeight="1" x14ac:dyDescent="0.25">
      <c r="A50" s="7" t="s">
        <v>29</v>
      </c>
      <c r="B50" s="36">
        <f t="shared" si="2"/>
        <v>309.02</v>
      </c>
      <c r="C50" s="134">
        <f t="shared" si="3"/>
        <v>131.40449127641207</v>
      </c>
      <c r="D50" s="35">
        <f t="shared" si="9"/>
        <v>0.66611627611211577</v>
      </c>
      <c r="E50" s="37">
        <f t="shared" si="1"/>
        <v>0.79344379004595178</v>
      </c>
      <c r="F50" s="79">
        <f t="shared" si="5"/>
        <v>1.3613215859030836</v>
      </c>
      <c r="G50" s="116" t="s">
        <v>102</v>
      </c>
      <c r="H50" s="125">
        <v>309.02</v>
      </c>
      <c r="I50" s="125">
        <v>131.40449127641207</v>
      </c>
      <c r="J50" s="126">
        <v>245.19</v>
      </c>
      <c r="K50" s="67">
        <f t="shared" si="4"/>
        <v>463.91300000000001</v>
      </c>
      <c r="L50" s="49">
        <v>463913</v>
      </c>
      <c r="M50" s="32">
        <f t="shared" si="6"/>
        <v>227</v>
      </c>
      <c r="N50" s="106" t="s">
        <v>275</v>
      </c>
      <c r="O50" s="112">
        <v>0.22700000000000001</v>
      </c>
    </row>
    <row r="51" spans="1:15" s="1" customFormat="1" ht="20.100000000000001" customHeight="1" x14ac:dyDescent="0.25">
      <c r="A51" s="7" t="s">
        <v>89</v>
      </c>
      <c r="B51" s="36">
        <f t="shared" si="2"/>
        <v>341.77600000000001</v>
      </c>
      <c r="C51" s="134">
        <f t="shared" si="3"/>
        <v>106.09087579232293</v>
      </c>
      <c r="D51" s="35">
        <f t="shared" si="9"/>
        <v>0.49700294034673409</v>
      </c>
      <c r="E51" s="37">
        <f t="shared" si="1"/>
        <v>0.61416249239267828</v>
      </c>
      <c r="F51" s="79">
        <f t="shared" si="5"/>
        <v>1.4007213114754098</v>
      </c>
      <c r="G51" s="116" t="s">
        <v>103</v>
      </c>
      <c r="H51" s="125">
        <v>341.77600000000001</v>
      </c>
      <c r="I51" s="125">
        <v>106.09087579232293</v>
      </c>
      <c r="J51" s="126">
        <v>209.90600000000001</v>
      </c>
      <c r="K51" s="67">
        <f t="shared" si="4"/>
        <v>687.67399999999998</v>
      </c>
      <c r="L51" s="49">
        <v>687674</v>
      </c>
      <c r="M51" s="32">
        <f t="shared" si="6"/>
        <v>244</v>
      </c>
      <c r="N51" s="106" t="s">
        <v>276</v>
      </c>
      <c r="O51" s="112">
        <v>0.24399999999999999</v>
      </c>
    </row>
    <row r="52" spans="1:15" s="1" customFormat="1" ht="20.100000000000001" customHeight="1" x14ac:dyDescent="0.25">
      <c r="A52" s="7" t="s">
        <v>30</v>
      </c>
      <c r="B52" s="63">
        <f t="shared" si="2"/>
        <v>2016.2850000000001</v>
      </c>
      <c r="C52" s="134">
        <f t="shared" si="3"/>
        <v>196.80020379997151</v>
      </c>
      <c r="D52" s="64">
        <f t="shared" si="9"/>
        <v>1.3292299598782238</v>
      </c>
      <c r="E52" s="144">
        <f t="shared" si="1"/>
        <v>0.93836436813248125</v>
      </c>
      <c r="F52" s="79">
        <f t="shared" si="5"/>
        <v>2.8398380281690141</v>
      </c>
      <c r="G52" s="116" t="s">
        <v>104</v>
      </c>
      <c r="H52" s="125">
        <v>2016.2850000000001</v>
      </c>
      <c r="I52" s="125">
        <v>196.80020379997151</v>
      </c>
      <c r="J52" s="126">
        <v>1892.01</v>
      </c>
      <c r="K52" s="67">
        <f t="shared" si="4"/>
        <v>1516.8820000000001</v>
      </c>
      <c r="L52" s="49">
        <v>1516882</v>
      </c>
      <c r="M52" s="32">
        <f t="shared" si="6"/>
        <v>710</v>
      </c>
      <c r="N52" s="106" t="s">
        <v>228</v>
      </c>
      <c r="O52" s="112">
        <v>0.71</v>
      </c>
    </row>
    <row r="53" spans="1:15" s="1" customFormat="1" ht="20.100000000000001" customHeight="1" thickBot="1" x14ac:dyDescent="0.3">
      <c r="A53" s="7" t="s">
        <v>3</v>
      </c>
      <c r="B53" s="63">
        <f t="shared" si="2"/>
        <v>1640.3889999999999</v>
      </c>
      <c r="C53" s="137">
        <f t="shared" si="3"/>
        <v>110.90318689921968</v>
      </c>
      <c r="D53" s="41">
        <f t="shared" si="9"/>
        <v>0.5905925082384319</v>
      </c>
      <c r="E53" s="42">
        <f t="shared" si="1"/>
        <v>0.64903446682463739</v>
      </c>
      <c r="F53" s="79">
        <f t="shared" si="5"/>
        <v>1.3112621902478017</v>
      </c>
      <c r="G53" s="116" t="s">
        <v>3</v>
      </c>
      <c r="H53" s="125">
        <v>1640.3889999999999</v>
      </c>
      <c r="I53" s="125">
        <v>110.90318689921968</v>
      </c>
      <c r="J53" s="126">
        <v>1064.6690000000001</v>
      </c>
      <c r="K53" s="70">
        <f t="shared" si="4"/>
        <v>2777.5309999999999</v>
      </c>
      <c r="L53" s="49">
        <v>2777531</v>
      </c>
      <c r="M53" s="53">
        <f t="shared" si="6"/>
        <v>1251</v>
      </c>
      <c r="N53" s="109" t="s">
        <v>227</v>
      </c>
      <c r="O53" s="113">
        <v>1.2509999999999999</v>
      </c>
    </row>
    <row r="54" spans="1:15" s="1" customFormat="1" ht="20.100000000000001" customHeight="1" x14ac:dyDescent="0.25">
      <c r="A54" s="9" t="s">
        <v>16</v>
      </c>
      <c r="B54" s="17">
        <f t="shared" si="2"/>
        <v>18541.039000000001</v>
      </c>
      <c r="C54" s="135">
        <f t="shared" si="3"/>
        <v>106.53373143535414</v>
      </c>
      <c r="D54" s="19">
        <f t="shared" si="9"/>
        <v>0.64325503362224301</v>
      </c>
      <c r="E54" s="20">
        <f t="shared" si="1"/>
        <v>0.63754647191023106</v>
      </c>
      <c r="F54" s="78">
        <f t="shared" si="5"/>
        <v>1.121252963231737</v>
      </c>
      <c r="G54" s="118" t="s">
        <v>105</v>
      </c>
      <c r="H54" s="124">
        <v>18541.039000000001</v>
      </c>
      <c r="I54" s="124">
        <v>106.53373143535414</v>
      </c>
      <c r="J54" s="123">
        <v>11820.773999999999</v>
      </c>
      <c r="K54" s="72">
        <f t="shared" si="4"/>
        <v>28823.776000000002</v>
      </c>
      <c r="L54" s="48">
        <v>28823776</v>
      </c>
      <c r="M54" s="52">
        <f>SUM(M55:M68)</f>
        <v>16536</v>
      </c>
      <c r="N54" s="105" t="s">
        <v>16</v>
      </c>
      <c r="O54" s="111">
        <f>SUM(O55:O68)</f>
        <v>16.535999999999998</v>
      </c>
    </row>
    <row r="55" spans="1:15" s="1" customFormat="1" ht="20.100000000000001" customHeight="1" x14ac:dyDescent="0.25">
      <c r="A55" s="7" t="s">
        <v>31</v>
      </c>
      <c r="B55" s="63">
        <f t="shared" si="2"/>
        <v>3062.47</v>
      </c>
      <c r="C55" s="134">
        <f t="shared" si="3"/>
        <v>105.3762545488579</v>
      </c>
      <c r="D55" s="35">
        <f t="shared" si="9"/>
        <v>0.76541619554057272</v>
      </c>
      <c r="E55" s="37">
        <f t="shared" si="1"/>
        <v>0.62746769764275245</v>
      </c>
      <c r="F55" s="79">
        <f t="shared" si="5"/>
        <v>1.307072129748186</v>
      </c>
      <c r="G55" s="117" t="s">
        <v>106</v>
      </c>
      <c r="H55" s="125">
        <v>3062.47</v>
      </c>
      <c r="I55" s="125">
        <v>105.3762545488579</v>
      </c>
      <c r="J55" s="126">
        <v>1921.6010000000001</v>
      </c>
      <c r="K55" s="67">
        <f t="shared" si="4"/>
        <v>4001.0520000000001</v>
      </c>
      <c r="L55" s="49">
        <v>4001052</v>
      </c>
      <c r="M55" s="32">
        <f t="shared" si="6"/>
        <v>2343</v>
      </c>
      <c r="N55" s="106" t="s">
        <v>230</v>
      </c>
      <c r="O55" s="112">
        <v>2.343</v>
      </c>
    </row>
    <row r="56" spans="1:15" s="1" customFormat="1" ht="20.100000000000001" customHeight="1" x14ac:dyDescent="0.25">
      <c r="A56" s="7" t="s">
        <v>32</v>
      </c>
      <c r="B56" s="36">
        <f t="shared" si="2"/>
        <v>435.83600000000001</v>
      </c>
      <c r="C56" s="134">
        <f t="shared" si="3"/>
        <v>117.17375933239595</v>
      </c>
      <c r="D56" s="35">
        <f t="shared" si="9"/>
        <v>0.6497935085652945</v>
      </c>
      <c r="E56" s="37">
        <f t="shared" si="1"/>
        <v>0.62438394258390773</v>
      </c>
      <c r="F56" s="79">
        <f t="shared" si="5"/>
        <v>1.1291088082901555</v>
      </c>
      <c r="G56" s="116" t="s">
        <v>107</v>
      </c>
      <c r="H56" s="125">
        <v>435.83600000000001</v>
      </c>
      <c r="I56" s="125">
        <v>117.17375933239595</v>
      </c>
      <c r="J56" s="126">
        <v>272.12900000000002</v>
      </c>
      <c r="K56" s="67">
        <f t="shared" si="4"/>
        <v>670.73</v>
      </c>
      <c r="L56" s="49">
        <v>670730</v>
      </c>
      <c r="M56" s="32">
        <f t="shared" si="6"/>
        <v>386</v>
      </c>
      <c r="N56" s="106" t="s">
        <v>231</v>
      </c>
      <c r="O56" s="112">
        <v>0.38600000000000001</v>
      </c>
    </row>
    <row r="57" spans="1:15" s="1" customFormat="1" ht="20.100000000000001" customHeight="1" x14ac:dyDescent="0.25">
      <c r="A57" s="7" t="s">
        <v>33</v>
      </c>
      <c r="B57" s="36">
        <f t="shared" si="2"/>
        <v>342.57799999999997</v>
      </c>
      <c r="C57" s="134">
        <f t="shared" si="3"/>
        <v>100.54118461908703</v>
      </c>
      <c r="D57" s="35">
        <f t="shared" si="9"/>
        <v>0.44540279948306027</v>
      </c>
      <c r="E57" s="37">
        <f t="shared" si="1"/>
        <v>0.63447156559965912</v>
      </c>
      <c r="F57" s="79">
        <f t="shared" si="5"/>
        <v>1.0226208955223879</v>
      </c>
      <c r="G57" s="116" t="s">
        <v>108</v>
      </c>
      <c r="H57" s="125">
        <v>342.57799999999997</v>
      </c>
      <c r="I57" s="125">
        <v>100.54118461908703</v>
      </c>
      <c r="J57" s="126">
        <v>217.35599999999999</v>
      </c>
      <c r="K57" s="67">
        <f t="shared" si="4"/>
        <v>769.14200000000005</v>
      </c>
      <c r="L57" s="49">
        <v>769142</v>
      </c>
      <c r="M57" s="32">
        <f t="shared" si="6"/>
        <v>335</v>
      </c>
      <c r="N57" s="106" t="s">
        <v>232</v>
      </c>
      <c r="O57" s="112">
        <v>0.33500000000000002</v>
      </c>
    </row>
    <row r="58" spans="1:15" s="1" customFormat="1" ht="21.75" customHeight="1" x14ac:dyDescent="0.25">
      <c r="A58" s="7" t="s">
        <v>181</v>
      </c>
      <c r="B58" s="63">
        <f t="shared" si="2"/>
        <v>3093.422</v>
      </c>
      <c r="C58" s="134">
        <f t="shared" si="3"/>
        <v>102.72197688091222</v>
      </c>
      <c r="D58" s="35">
        <f t="shared" si="9"/>
        <v>0.79591163575736368</v>
      </c>
      <c r="E58" s="37">
        <f t="shared" si="1"/>
        <v>0.71254584728498083</v>
      </c>
      <c r="F58" s="79">
        <f t="shared" si="5"/>
        <v>1.1228392014519057</v>
      </c>
      <c r="G58" s="116" t="s">
        <v>109</v>
      </c>
      <c r="H58" s="125">
        <v>3093.422</v>
      </c>
      <c r="I58" s="125">
        <v>102.72197688091222</v>
      </c>
      <c r="J58" s="126">
        <v>2204.2049999999999</v>
      </c>
      <c r="K58" s="67">
        <f t="shared" si="4"/>
        <v>3886.64</v>
      </c>
      <c r="L58" s="49">
        <v>3886640</v>
      </c>
      <c r="M58" s="32">
        <f t="shared" si="6"/>
        <v>2755</v>
      </c>
      <c r="N58" s="106" t="s">
        <v>233</v>
      </c>
      <c r="O58" s="112">
        <v>2.7549999999999999</v>
      </c>
    </row>
    <row r="59" spans="1:15" s="1" customFormat="1" ht="20.100000000000001" customHeight="1" x14ac:dyDescent="0.25">
      <c r="A59" s="7" t="s">
        <v>34</v>
      </c>
      <c r="B59" s="63">
        <f t="shared" si="2"/>
        <v>1176.008</v>
      </c>
      <c r="C59" s="134">
        <f t="shared" si="3"/>
        <v>139.76003270552667</v>
      </c>
      <c r="D59" s="35">
        <f t="shared" si="9"/>
        <v>0.79270447221138107</v>
      </c>
      <c r="E59" s="37">
        <f t="shared" si="1"/>
        <v>0.66004653029571225</v>
      </c>
      <c r="F59" s="79">
        <f t="shared" si="5"/>
        <v>1.4341560975609757</v>
      </c>
      <c r="G59" s="116" t="s">
        <v>110</v>
      </c>
      <c r="H59" s="125">
        <v>1176.008</v>
      </c>
      <c r="I59" s="125">
        <v>139.76003270552667</v>
      </c>
      <c r="J59" s="126">
        <v>776.22</v>
      </c>
      <c r="K59" s="67">
        <f t="shared" si="4"/>
        <v>1483.539</v>
      </c>
      <c r="L59" s="49">
        <v>1483539</v>
      </c>
      <c r="M59" s="32">
        <f t="shared" si="6"/>
        <v>820</v>
      </c>
      <c r="N59" s="106" t="s">
        <v>240</v>
      </c>
      <c r="O59" s="112">
        <v>0.82</v>
      </c>
    </row>
    <row r="60" spans="1:15" s="1" customFormat="1" ht="20.100000000000001" customHeight="1" x14ac:dyDescent="0.25">
      <c r="A60" s="7" t="s">
        <v>35</v>
      </c>
      <c r="B60" s="36">
        <f t="shared" si="2"/>
        <v>850.577</v>
      </c>
      <c r="C60" s="134">
        <f t="shared" si="3"/>
        <v>118.67699339766379</v>
      </c>
      <c r="D60" s="35">
        <f t="shared" si="9"/>
        <v>0.71007692012295198</v>
      </c>
      <c r="E60" s="37">
        <f t="shared" si="1"/>
        <v>0.67174988272666669</v>
      </c>
      <c r="F60" s="79">
        <f t="shared" si="5"/>
        <v>1.1879567039106145</v>
      </c>
      <c r="G60" s="116" t="s">
        <v>111</v>
      </c>
      <c r="H60" s="125">
        <v>850.577</v>
      </c>
      <c r="I60" s="125">
        <v>118.67699339766379</v>
      </c>
      <c r="J60" s="126">
        <v>571.375</v>
      </c>
      <c r="K60" s="67">
        <f t="shared" si="4"/>
        <v>1197.866</v>
      </c>
      <c r="L60" s="49">
        <v>1197866</v>
      </c>
      <c r="M60" s="32">
        <f t="shared" si="6"/>
        <v>716</v>
      </c>
      <c r="N60" s="106" t="s">
        <v>242</v>
      </c>
      <c r="O60" s="112">
        <v>0.71599999999999997</v>
      </c>
    </row>
    <row r="61" spans="1:15" s="1" customFormat="1" ht="20.100000000000001" customHeight="1" x14ac:dyDescent="0.25">
      <c r="A61" s="7" t="s">
        <v>4</v>
      </c>
      <c r="B61" s="63">
        <f t="shared" si="2"/>
        <v>1986.9480000000001</v>
      </c>
      <c r="C61" s="134">
        <f t="shared" si="3"/>
        <v>150.86546806344259</v>
      </c>
      <c r="D61" s="35">
        <f t="shared" si="9"/>
        <v>0.77765766668414849</v>
      </c>
      <c r="E61" s="37">
        <f t="shared" si="1"/>
        <v>0.60975224313872334</v>
      </c>
      <c r="F61" s="79">
        <f t="shared" si="5"/>
        <v>1.5523031250000001</v>
      </c>
      <c r="G61" s="116" t="s">
        <v>4</v>
      </c>
      <c r="H61" s="125">
        <v>1986.9480000000001</v>
      </c>
      <c r="I61" s="125">
        <v>150.86546806344259</v>
      </c>
      <c r="J61" s="126">
        <v>1211.546</v>
      </c>
      <c r="K61" s="67">
        <f t="shared" si="4"/>
        <v>2555.0419999999999</v>
      </c>
      <c r="L61" s="49">
        <v>2555042</v>
      </c>
      <c r="M61" s="32">
        <f t="shared" si="6"/>
        <v>1280</v>
      </c>
      <c r="N61" s="106" t="s">
        <v>237</v>
      </c>
      <c r="O61" s="112">
        <v>1.28</v>
      </c>
    </row>
    <row r="62" spans="1:15" s="1" customFormat="1" ht="20.100000000000001" customHeight="1" x14ac:dyDescent="0.25">
      <c r="A62" s="7" t="s">
        <v>68</v>
      </c>
      <c r="B62" s="36">
        <f t="shared" si="2"/>
        <v>530.34299999999996</v>
      </c>
      <c r="C62" s="134">
        <f t="shared" si="3"/>
        <v>104.21400752213607</v>
      </c>
      <c r="D62" s="35">
        <f t="shared" si="9"/>
        <v>0.42961955465114765</v>
      </c>
      <c r="E62" s="37">
        <f t="shared" si="1"/>
        <v>0.62871009893597174</v>
      </c>
      <c r="F62" s="79">
        <f t="shared" si="5"/>
        <v>1.09575</v>
      </c>
      <c r="G62" s="116" t="s">
        <v>112</v>
      </c>
      <c r="H62" s="125">
        <v>530.34299999999996</v>
      </c>
      <c r="I62" s="125">
        <v>104.21400752213607</v>
      </c>
      <c r="J62" s="126">
        <v>333.43200000000002</v>
      </c>
      <c r="K62" s="67">
        <f t="shared" si="4"/>
        <v>1234.4480000000001</v>
      </c>
      <c r="L62" s="49">
        <v>1234448</v>
      </c>
      <c r="M62" s="32">
        <f t="shared" si="6"/>
        <v>484</v>
      </c>
      <c r="N62" s="106" t="s">
        <v>229</v>
      </c>
      <c r="O62" s="112">
        <v>0.48399999999999999</v>
      </c>
    </row>
    <row r="63" spans="1:15" s="1" customFormat="1" ht="20.100000000000001" customHeight="1" x14ac:dyDescent="0.25">
      <c r="A63" s="16" t="s">
        <v>69</v>
      </c>
      <c r="B63" s="63">
        <f t="shared" si="2"/>
        <v>1701.4369999999999</v>
      </c>
      <c r="C63" s="134">
        <f t="shared" si="3"/>
        <v>106.97302595551542</v>
      </c>
      <c r="D63" s="35">
        <f t="shared" si="9"/>
        <v>0.54168381876559013</v>
      </c>
      <c r="E63" s="37">
        <f t="shared" si="1"/>
        <v>0.65225571090789725</v>
      </c>
      <c r="F63" s="79">
        <f t="shared" si="5"/>
        <v>1.0941717041800643</v>
      </c>
      <c r="G63" s="116" t="s">
        <v>113</v>
      </c>
      <c r="H63" s="125">
        <v>1701.4369999999999</v>
      </c>
      <c r="I63" s="125">
        <v>106.97302595551542</v>
      </c>
      <c r="J63" s="126">
        <v>1109.7719999999999</v>
      </c>
      <c r="K63" s="67">
        <f t="shared" si="4"/>
        <v>3141.0149999999999</v>
      </c>
      <c r="L63" s="49">
        <v>3141015</v>
      </c>
      <c r="M63" s="32">
        <f t="shared" si="6"/>
        <v>1555</v>
      </c>
      <c r="N63" s="106" t="s">
        <v>234</v>
      </c>
      <c r="O63" s="112">
        <v>1.5549999999999999</v>
      </c>
    </row>
    <row r="64" spans="1:15" s="1" customFormat="1" ht="20.100000000000001" customHeight="1" x14ac:dyDescent="0.25">
      <c r="A64" s="7" t="s">
        <v>70</v>
      </c>
      <c r="B64" s="36">
        <f t="shared" si="2"/>
        <v>950.56</v>
      </c>
      <c r="C64" s="127">
        <f t="shared" si="3"/>
        <v>86.2884074915941</v>
      </c>
      <c r="D64" s="35">
        <f t="shared" si="9"/>
        <v>0.49459183269958812</v>
      </c>
      <c r="E64" s="37">
        <f t="shared" si="1"/>
        <v>0.66801359198788079</v>
      </c>
      <c r="F64" s="145">
        <f t="shared" si="5"/>
        <v>0.88837383177570084</v>
      </c>
      <c r="G64" s="116" t="s">
        <v>114</v>
      </c>
      <c r="H64" s="125">
        <v>950.56</v>
      </c>
      <c r="I64" s="125">
        <v>86.2884074915941</v>
      </c>
      <c r="J64" s="126">
        <v>634.98699999999997</v>
      </c>
      <c r="K64" s="67">
        <f t="shared" si="4"/>
        <v>1921.9079999999999</v>
      </c>
      <c r="L64" s="49">
        <v>1921908</v>
      </c>
      <c r="M64" s="32">
        <f t="shared" si="6"/>
        <v>1070</v>
      </c>
      <c r="N64" s="106" t="s">
        <v>235</v>
      </c>
      <c r="O64" s="112">
        <v>1.07</v>
      </c>
    </row>
    <row r="65" spans="1:15" s="1" customFormat="1" ht="20.100000000000001" customHeight="1" x14ac:dyDescent="0.25">
      <c r="A65" s="7" t="s">
        <v>71</v>
      </c>
      <c r="B65" s="36">
        <f t="shared" si="2"/>
        <v>828.52599999999995</v>
      </c>
      <c r="C65" s="127">
        <f t="shared" si="3"/>
        <v>96.844386416262338</v>
      </c>
      <c r="D65" s="35">
        <f t="shared" si="9"/>
        <v>0.65100019879044269</v>
      </c>
      <c r="E65" s="37">
        <f t="shared" si="1"/>
        <v>0.57255535734545449</v>
      </c>
      <c r="F65" s="79">
        <f t="shared" si="5"/>
        <v>1.0091668696711327</v>
      </c>
      <c r="G65" s="116" t="s">
        <v>115</v>
      </c>
      <c r="H65" s="125">
        <v>828.52599999999995</v>
      </c>
      <c r="I65" s="125">
        <v>96.844386416262338</v>
      </c>
      <c r="J65" s="126">
        <v>474.37700000000001</v>
      </c>
      <c r="K65" s="67">
        <f t="shared" si="4"/>
        <v>1272.6969999999999</v>
      </c>
      <c r="L65" s="49">
        <v>1272697</v>
      </c>
      <c r="M65" s="32">
        <f t="shared" si="6"/>
        <v>821</v>
      </c>
      <c r="N65" s="106" t="s">
        <v>236</v>
      </c>
      <c r="O65" s="112">
        <v>0.82099999999999995</v>
      </c>
    </row>
    <row r="66" spans="1:15" s="1" customFormat="1" ht="20.100000000000001" customHeight="1" x14ac:dyDescent="0.25">
      <c r="A66" s="7" t="s">
        <v>72</v>
      </c>
      <c r="B66" s="63">
        <f t="shared" si="2"/>
        <v>1881.3119999999999</v>
      </c>
      <c r="C66" s="134">
        <f t="shared" si="3"/>
        <v>104.36368679444152</v>
      </c>
      <c r="D66" s="35">
        <f t="shared" si="9"/>
        <v>0.60117146682601508</v>
      </c>
      <c r="E66" s="37">
        <f t="shared" si="1"/>
        <v>0.64364496691670492</v>
      </c>
      <c r="F66" s="79">
        <f t="shared" si="5"/>
        <v>1.0028315565031982</v>
      </c>
      <c r="G66" s="116" t="s">
        <v>116</v>
      </c>
      <c r="H66" s="125">
        <v>1881.3119999999999</v>
      </c>
      <c r="I66" s="125">
        <v>104.36368679444152</v>
      </c>
      <c r="J66" s="126">
        <v>1210.8969999999999</v>
      </c>
      <c r="K66" s="67">
        <f t="shared" si="4"/>
        <v>3129.41</v>
      </c>
      <c r="L66" s="49">
        <v>3129410</v>
      </c>
      <c r="M66" s="32">
        <f t="shared" si="6"/>
        <v>1876</v>
      </c>
      <c r="N66" s="106" t="s">
        <v>238</v>
      </c>
      <c r="O66" s="112">
        <v>1.8759999999999999</v>
      </c>
    </row>
    <row r="67" spans="1:15" s="1" customFormat="1" ht="20.100000000000001" customHeight="1" x14ac:dyDescent="0.25">
      <c r="A67" s="7" t="s">
        <v>73</v>
      </c>
      <c r="B67" s="63">
        <f t="shared" si="2"/>
        <v>1011.231</v>
      </c>
      <c r="C67" s="127">
        <f t="shared" si="3"/>
        <v>85.598088999983915</v>
      </c>
      <c r="D67" s="35">
        <f t="shared" si="9"/>
        <v>0.42894646647516238</v>
      </c>
      <c r="E67" s="37">
        <f>J67/B67</f>
        <v>0.55423538242004056</v>
      </c>
      <c r="F67" s="145">
        <f t="shared" si="5"/>
        <v>0.78087335907335909</v>
      </c>
      <c r="G67" s="116" t="s">
        <v>117</v>
      </c>
      <c r="H67" s="125">
        <v>1011.231</v>
      </c>
      <c r="I67" s="125">
        <v>85.598088999983915</v>
      </c>
      <c r="J67" s="126">
        <v>560.46</v>
      </c>
      <c r="K67" s="67">
        <f t="shared" si="4"/>
        <v>2357.4760000000001</v>
      </c>
      <c r="L67" s="49">
        <v>2357476</v>
      </c>
      <c r="M67" s="32">
        <f t="shared" si="6"/>
        <v>1295</v>
      </c>
      <c r="N67" s="106" t="s">
        <v>239</v>
      </c>
      <c r="O67" s="112">
        <v>1.2949999999999999</v>
      </c>
    </row>
    <row r="68" spans="1:15" s="1" customFormat="1" ht="20.100000000000001" customHeight="1" thickBot="1" x14ac:dyDescent="0.3">
      <c r="A68" s="10" t="s">
        <v>74</v>
      </c>
      <c r="B68" s="40">
        <f t="shared" si="2"/>
        <v>689.79100000000005</v>
      </c>
      <c r="C68" s="128">
        <f t="shared" si="3"/>
        <v>80.416590888954175</v>
      </c>
      <c r="D68" s="38">
        <f t="shared" si="9"/>
        <v>0.57348245069258608</v>
      </c>
      <c r="E68" s="39">
        <f t="shared" ref="E68" si="10">J68/B68</f>
        <v>0.46741259308979088</v>
      </c>
      <c r="F68" s="145">
        <f t="shared" si="5"/>
        <v>0.86223875000000005</v>
      </c>
      <c r="G68" s="116" t="s">
        <v>118</v>
      </c>
      <c r="H68" s="125">
        <v>689.79100000000005</v>
      </c>
      <c r="I68" s="125">
        <v>80.416590888954175</v>
      </c>
      <c r="J68" s="126">
        <v>322.41699999999997</v>
      </c>
      <c r="K68" s="68">
        <f t="shared" si="4"/>
        <v>1202.8109999999999</v>
      </c>
      <c r="L68" s="50">
        <v>1202811</v>
      </c>
      <c r="M68" s="47">
        <f t="shared" si="6"/>
        <v>800</v>
      </c>
      <c r="N68" s="107" t="s">
        <v>241</v>
      </c>
      <c r="O68" s="113">
        <v>0.8</v>
      </c>
    </row>
    <row r="69" spans="1:15" s="1" customFormat="1" ht="20.100000000000001" customHeight="1" x14ac:dyDescent="0.25">
      <c r="A69" s="11"/>
      <c r="C69" s="138"/>
      <c r="D69" s="12"/>
      <c r="G69" s="81"/>
      <c r="H69" s="84"/>
      <c r="I69" s="85"/>
      <c r="J69" s="86"/>
      <c r="K69" s="28"/>
      <c r="O69" s="34"/>
    </row>
    <row r="70" spans="1:15" s="1" customFormat="1" ht="20.100000000000001" customHeight="1" x14ac:dyDescent="0.25">
      <c r="A70" s="11"/>
      <c r="C70" s="138"/>
      <c r="D70" s="12"/>
      <c r="G70" s="82"/>
      <c r="H70" s="87"/>
      <c r="I70" s="88"/>
      <c r="J70" s="89"/>
      <c r="K70" s="28"/>
      <c r="O70" s="34"/>
    </row>
    <row r="71" spans="1:15" s="1" customFormat="1" ht="20.100000000000001" customHeight="1" x14ac:dyDescent="0.25">
      <c r="A71" s="11"/>
      <c r="C71" s="139"/>
      <c r="D71" s="15"/>
      <c r="E71" s="15"/>
      <c r="F71" s="15"/>
      <c r="G71" s="83"/>
      <c r="H71" s="90"/>
      <c r="I71" s="91"/>
      <c r="J71" s="89"/>
      <c r="K71" s="28"/>
      <c r="O71" s="34"/>
    </row>
    <row r="72" spans="1:15" s="1" customFormat="1" ht="20.100000000000001" customHeight="1" x14ac:dyDescent="0.25">
      <c r="A72" s="11"/>
      <c r="C72" s="138"/>
      <c r="D72" s="12"/>
      <c r="G72" s="83"/>
      <c r="H72" s="87"/>
      <c r="I72" s="88"/>
      <c r="J72" s="89"/>
      <c r="K72" s="28"/>
      <c r="O72" s="34"/>
    </row>
    <row r="73" spans="1:15" s="1" customFormat="1" ht="20.100000000000001" customHeight="1" x14ac:dyDescent="0.25">
      <c r="A73" s="11"/>
      <c r="C73" s="138"/>
      <c r="D73" s="12"/>
      <c r="G73" s="83"/>
      <c r="H73" s="87"/>
      <c r="I73" s="88"/>
      <c r="J73" s="92"/>
      <c r="K73" s="28"/>
      <c r="O73" s="34"/>
    </row>
    <row r="74" spans="1:15" s="1" customFormat="1" ht="20.100000000000001" customHeight="1" thickBot="1" x14ac:dyDescent="0.3">
      <c r="A74" s="11"/>
      <c r="C74" s="138"/>
      <c r="D74" s="12"/>
      <c r="G74" s="83"/>
      <c r="H74" s="87"/>
      <c r="I74" s="88"/>
      <c r="J74" s="89"/>
      <c r="K74" s="28"/>
      <c r="O74" s="34"/>
    </row>
    <row r="75" spans="1:15" s="1" customFormat="1" ht="19.5" customHeight="1" x14ac:dyDescent="0.25">
      <c r="A75" s="9" t="s">
        <v>17</v>
      </c>
      <c r="B75" s="17">
        <f t="shared" ref="B75:B105" si="11">H75</f>
        <v>8459.6479999999992</v>
      </c>
      <c r="C75" s="135">
        <f t="shared" ref="C75:C105" si="12">I75</f>
        <v>110.25174021888878</v>
      </c>
      <c r="D75" s="19">
        <f t="shared" ref="D75" si="13">B75/K75</f>
        <v>0.68832893793423067</v>
      </c>
      <c r="E75" s="20">
        <f t="shared" ref="E75:E101" si="14">J75/B75</f>
        <v>0.45081485659923443</v>
      </c>
      <c r="F75" s="78">
        <f t="shared" ref="F75" si="15">B75/M75</f>
        <v>1.1908288288288287</v>
      </c>
      <c r="G75" s="118" t="s">
        <v>119</v>
      </c>
      <c r="H75" s="124">
        <v>8459.6479999999992</v>
      </c>
      <c r="I75" s="124">
        <v>110.25174021888878</v>
      </c>
      <c r="J75" s="123">
        <v>3813.7350000000001</v>
      </c>
      <c r="K75" s="72">
        <f t="shared" ref="K75:K105" si="16">L75/1000</f>
        <v>12290.124</v>
      </c>
      <c r="L75" s="48">
        <v>12290124</v>
      </c>
      <c r="M75" s="101">
        <f t="shared" ref="M75:O75" si="17">M76+M77+M78+M82</f>
        <v>7104</v>
      </c>
      <c r="N75" s="59" t="s">
        <v>17</v>
      </c>
      <c r="O75" s="101">
        <f t="shared" si="17"/>
        <v>7.1040000000000001</v>
      </c>
    </row>
    <row r="76" spans="1:15" s="1" customFormat="1" ht="20.100000000000001" customHeight="1" x14ac:dyDescent="0.25">
      <c r="A76" s="7" t="s">
        <v>75</v>
      </c>
      <c r="B76" s="36">
        <f t="shared" si="11"/>
        <v>333.42899999999997</v>
      </c>
      <c r="C76" s="134">
        <f t="shared" si="12"/>
        <v>118.76409176880416</v>
      </c>
      <c r="D76" s="35">
        <f t="shared" ref="D76:D105" si="18">B76/K76</f>
        <v>0.41431640632280814</v>
      </c>
      <c r="E76" s="37">
        <f t="shared" si="14"/>
        <v>0.61576827450521709</v>
      </c>
      <c r="F76" s="146">
        <f t="shared" ref="F76:F105" si="19">B76/M76</f>
        <v>1.2629886363636362</v>
      </c>
      <c r="G76" s="117" t="s">
        <v>120</v>
      </c>
      <c r="H76" s="125">
        <v>333.42899999999997</v>
      </c>
      <c r="I76" s="125">
        <v>118.76409176880416</v>
      </c>
      <c r="J76" s="126">
        <v>205.315</v>
      </c>
      <c r="K76" s="67">
        <f t="shared" si="16"/>
        <v>804.76900000000001</v>
      </c>
      <c r="L76" s="49">
        <v>804769</v>
      </c>
      <c r="M76" s="55">
        <f t="shared" ref="M76:M105" si="20">O76*1000</f>
        <v>264</v>
      </c>
      <c r="N76" s="46" t="s">
        <v>243</v>
      </c>
      <c r="O76" s="95">
        <v>0.26400000000000001</v>
      </c>
    </row>
    <row r="77" spans="1:15" s="1" customFormat="1" ht="20.100000000000001" customHeight="1" x14ac:dyDescent="0.25">
      <c r="A77" s="7" t="s">
        <v>76</v>
      </c>
      <c r="B77" s="63">
        <f t="shared" si="11"/>
        <v>2942.59</v>
      </c>
      <c r="C77" s="134">
        <f t="shared" si="12"/>
        <v>101.88349731717882</v>
      </c>
      <c r="D77" s="35">
        <f t="shared" si="18"/>
        <v>0.69057310299444941</v>
      </c>
      <c r="E77" s="37">
        <f t="shared" si="14"/>
        <v>0.43998756197771349</v>
      </c>
      <c r="F77" s="146">
        <f t="shared" si="19"/>
        <v>1.1467614964925956</v>
      </c>
      <c r="G77" s="116" t="s">
        <v>121</v>
      </c>
      <c r="H77" s="125">
        <v>2942.59</v>
      </c>
      <c r="I77" s="125">
        <v>101.88349731717882</v>
      </c>
      <c r="J77" s="126">
        <v>1294.703</v>
      </c>
      <c r="K77" s="67">
        <f t="shared" si="16"/>
        <v>4261.0839999999998</v>
      </c>
      <c r="L77" s="49">
        <v>4261084</v>
      </c>
      <c r="M77" s="55">
        <f t="shared" si="20"/>
        <v>2566</v>
      </c>
      <c r="N77" s="46" t="s">
        <v>244</v>
      </c>
      <c r="O77" s="95">
        <v>2.5659999999999998</v>
      </c>
    </row>
    <row r="78" spans="1:15" s="1" customFormat="1" ht="20.100000000000001" customHeight="1" x14ac:dyDescent="0.25">
      <c r="A78" s="7" t="s">
        <v>77</v>
      </c>
      <c r="B78" s="63">
        <f t="shared" si="11"/>
        <v>3313.29</v>
      </c>
      <c r="C78" s="134">
        <f t="shared" si="12"/>
        <v>119.314210400278</v>
      </c>
      <c r="D78" s="35">
        <f t="shared" si="18"/>
        <v>0.87016480996980294</v>
      </c>
      <c r="E78" s="37">
        <f t="shared" si="14"/>
        <v>0.37299964687666942</v>
      </c>
      <c r="F78" s="146">
        <f t="shared" si="19"/>
        <v>1.2622057142857144</v>
      </c>
      <c r="G78" s="116" t="s">
        <v>122</v>
      </c>
      <c r="H78" s="125">
        <v>3313.29</v>
      </c>
      <c r="I78" s="125">
        <v>119.314210400278</v>
      </c>
      <c r="J78" s="126">
        <v>1235.856</v>
      </c>
      <c r="K78" s="67">
        <f t="shared" si="16"/>
        <v>3807.6579999999999</v>
      </c>
      <c r="L78" s="49">
        <v>3807658</v>
      </c>
      <c r="M78" s="55">
        <f t="shared" si="20"/>
        <v>2625</v>
      </c>
      <c r="N78" s="46" t="s">
        <v>245</v>
      </c>
      <c r="O78" s="97">
        <f t="shared" ref="O78" si="21">O81+O80+O79</f>
        <v>2.625</v>
      </c>
    </row>
    <row r="79" spans="1:15" s="1" customFormat="1" ht="20.100000000000001" customHeight="1" x14ac:dyDescent="0.25">
      <c r="A79" s="7" t="s">
        <v>18</v>
      </c>
      <c r="B79" s="36">
        <f t="shared" si="11"/>
        <v>877.84100000000001</v>
      </c>
      <c r="C79" s="127">
        <f t="shared" si="12"/>
        <v>97.735858299644718</v>
      </c>
      <c r="D79" s="35">
        <f t="shared" si="18"/>
        <v>0.51563333356828855</v>
      </c>
      <c r="E79" s="37">
        <f t="shared" si="14"/>
        <v>0.26338938372666576</v>
      </c>
      <c r="F79" s="146">
        <f t="shared" si="19"/>
        <v>1.0113375576036867</v>
      </c>
      <c r="G79" s="116" t="s">
        <v>123</v>
      </c>
      <c r="H79" s="125">
        <v>877.84100000000001</v>
      </c>
      <c r="I79" s="125">
        <v>97.735858299644718</v>
      </c>
      <c r="J79" s="126">
        <v>231.214</v>
      </c>
      <c r="K79" s="67">
        <f t="shared" si="16"/>
        <v>1702.452</v>
      </c>
      <c r="L79" s="49">
        <v>1702452</v>
      </c>
      <c r="M79" s="55">
        <f t="shared" si="20"/>
        <v>868</v>
      </c>
      <c r="N79" s="46" t="s">
        <v>246</v>
      </c>
      <c r="O79" s="95">
        <v>0.86799999999999999</v>
      </c>
    </row>
    <row r="80" spans="1:15" s="1" customFormat="1" ht="20.100000000000001" customHeight="1" x14ac:dyDescent="0.25">
      <c r="A80" s="7" t="s">
        <v>19</v>
      </c>
      <c r="B80" s="36">
        <f t="shared" si="11"/>
        <v>190.03899999999999</v>
      </c>
      <c r="C80" s="134">
        <f t="shared" si="12"/>
        <v>110.11008749058462</v>
      </c>
      <c r="D80" s="35">
        <f t="shared" si="18"/>
        <v>0.34378278833838649</v>
      </c>
      <c r="E80" s="37">
        <f t="shared" si="14"/>
        <v>0.34873894305905634</v>
      </c>
      <c r="F80" s="146">
        <f t="shared" si="19"/>
        <v>1.2027784810126581</v>
      </c>
      <c r="G80" s="116" t="s">
        <v>124</v>
      </c>
      <c r="H80" s="125">
        <v>190.03899999999999</v>
      </c>
      <c r="I80" s="125">
        <v>110.11008749058462</v>
      </c>
      <c r="J80" s="126">
        <v>66.274000000000001</v>
      </c>
      <c r="K80" s="67">
        <f t="shared" si="16"/>
        <v>552.78800000000001</v>
      </c>
      <c r="L80" s="49">
        <v>552788</v>
      </c>
      <c r="M80" s="55">
        <f t="shared" si="20"/>
        <v>158</v>
      </c>
      <c r="N80" s="46" t="s">
        <v>248</v>
      </c>
      <c r="O80" s="95">
        <v>0.158</v>
      </c>
    </row>
    <row r="81" spans="1:15" s="1" customFormat="1" ht="20.100000000000001" customHeight="1" x14ac:dyDescent="0.25">
      <c r="A81" s="7" t="s">
        <v>78</v>
      </c>
      <c r="B81" s="36">
        <f t="shared" si="11"/>
        <v>2245.41</v>
      </c>
      <c r="C81" s="134">
        <f t="shared" si="12"/>
        <v>131.60467430713561</v>
      </c>
      <c r="D81" s="64">
        <f t="shared" si="18"/>
        <v>1.446395236334544</v>
      </c>
      <c r="E81" s="37">
        <f t="shared" si="14"/>
        <v>0.41790497058443676</v>
      </c>
      <c r="F81" s="146">
        <f t="shared" si="19"/>
        <v>1.4042589118198874</v>
      </c>
      <c r="G81" s="116" t="s">
        <v>125</v>
      </c>
      <c r="H81" s="125">
        <v>2245.41</v>
      </c>
      <c r="I81" s="125">
        <v>131.60467430713561</v>
      </c>
      <c r="J81" s="126">
        <v>938.36800000000005</v>
      </c>
      <c r="K81" s="67">
        <f t="shared" si="16"/>
        <v>1552.4179999999999</v>
      </c>
      <c r="L81" s="49">
        <v>1552418</v>
      </c>
      <c r="M81" s="55">
        <f t="shared" si="20"/>
        <v>1599</v>
      </c>
      <c r="N81" s="46" t="s">
        <v>271</v>
      </c>
      <c r="O81" s="95">
        <v>1.599</v>
      </c>
    </row>
    <row r="82" spans="1:15" s="1" customFormat="1" ht="20.100000000000001" customHeight="1" thickBot="1" x14ac:dyDescent="0.3">
      <c r="A82" s="7" t="s">
        <v>79</v>
      </c>
      <c r="B82" s="63">
        <f t="shared" si="11"/>
        <v>1870.3389999999999</v>
      </c>
      <c r="C82" s="134">
        <f t="shared" si="12"/>
        <v>108.29085472896296</v>
      </c>
      <c r="D82" s="35">
        <f t="shared" si="18"/>
        <v>0.54742489125926763</v>
      </c>
      <c r="E82" s="37">
        <f t="shared" si="14"/>
        <v>0.57629178453745555</v>
      </c>
      <c r="F82" s="146">
        <f t="shared" si="19"/>
        <v>1.134226197695573</v>
      </c>
      <c r="G82" s="116" t="s">
        <v>126</v>
      </c>
      <c r="H82" s="125">
        <v>1870.3389999999999</v>
      </c>
      <c r="I82" s="125">
        <v>108.29085472896296</v>
      </c>
      <c r="J82" s="126">
        <v>1077.8610000000001</v>
      </c>
      <c r="K82" s="68">
        <f t="shared" si="16"/>
        <v>3416.6129999999998</v>
      </c>
      <c r="L82" s="49">
        <v>3416613</v>
      </c>
      <c r="M82" s="56">
        <f t="shared" si="20"/>
        <v>1649</v>
      </c>
      <c r="N82" s="60" t="s">
        <v>247</v>
      </c>
      <c r="O82" s="96">
        <v>1.649</v>
      </c>
    </row>
    <row r="83" spans="1:15" s="1" customFormat="1" ht="20.100000000000001" customHeight="1" x14ac:dyDescent="0.25">
      <c r="A83" s="9" t="s">
        <v>21</v>
      </c>
      <c r="B83" s="17">
        <f t="shared" si="11"/>
        <v>8287.7289999999994</v>
      </c>
      <c r="C83" s="135">
        <f t="shared" si="12"/>
        <v>102.63117387624291</v>
      </c>
      <c r="D83" s="19">
        <f t="shared" si="18"/>
        <v>0.49089728331474541</v>
      </c>
      <c r="E83" s="20">
        <f t="shared" si="14"/>
        <v>0.51618422851422874</v>
      </c>
      <c r="F83" s="78">
        <f t="shared" si="19"/>
        <v>1.1314305802047782</v>
      </c>
      <c r="G83" s="118" t="s">
        <v>127</v>
      </c>
      <c r="H83" s="124">
        <v>8287.7289999999994</v>
      </c>
      <c r="I83" s="124">
        <v>102.63117387624291</v>
      </c>
      <c r="J83" s="123">
        <v>4277.9949999999999</v>
      </c>
      <c r="K83" s="73">
        <f t="shared" si="16"/>
        <v>16882.816999999999</v>
      </c>
      <c r="L83" s="48">
        <v>16882817</v>
      </c>
      <c r="M83" s="57">
        <f>SUM(M84:M93)</f>
        <v>7325</v>
      </c>
      <c r="N83" s="61" t="s">
        <v>21</v>
      </c>
      <c r="O83" s="94">
        <f>SUM(O84:O93)</f>
        <v>7.3249999999999993</v>
      </c>
    </row>
    <row r="84" spans="1:15" s="1" customFormat="1" ht="20.100000000000001" customHeight="1" x14ac:dyDescent="0.25">
      <c r="A84" s="7" t="s">
        <v>36</v>
      </c>
      <c r="B84" s="36">
        <f t="shared" si="11"/>
        <v>164.691</v>
      </c>
      <c r="C84" s="134">
        <f t="shared" si="12"/>
        <v>108.88733148648917</v>
      </c>
      <c r="D84" s="35">
        <f t="shared" si="18"/>
        <v>0.74385506905990018</v>
      </c>
      <c r="E84" s="144">
        <f t="shared" si="14"/>
        <v>0.93385795216496348</v>
      </c>
      <c r="F84" s="146">
        <f t="shared" si="19"/>
        <v>1.5391682242990654</v>
      </c>
      <c r="G84" s="117" t="s">
        <v>128</v>
      </c>
      <c r="H84" s="125">
        <v>164.691</v>
      </c>
      <c r="I84" s="125">
        <v>108.88733148648917</v>
      </c>
      <c r="J84" s="126">
        <v>153.798</v>
      </c>
      <c r="K84" s="74">
        <f t="shared" si="16"/>
        <v>221.40199999999999</v>
      </c>
      <c r="L84" s="49">
        <v>221402</v>
      </c>
      <c r="M84" s="55">
        <f t="shared" si="20"/>
        <v>107</v>
      </c>
      <c r="N84" s="46" t="s">
        <v>249</v>
      </c>
      <c r="O84" s="95">
        <v>0.107</v>
      </c>
    </row>
    <row r="85" spans="1:15" s="1" customFormat="1" ht="20.100000000000001" customHeight="1" x14ac:dyDescent="0.25">
      <c r="A85" s="7" t="s">
        <v>38</v>
      </c>
      <c r="B85" s="36">
        <f t="shared" si="11"/>
        <v>139.667</v>
      </c>
      <c r="C85" s="134">
        <f t="shared" si="12"/>
        <v>128.72178649438266</v>
      </c>
      <c r="D85" s="35">
        <f t="shared" si="18"/>
        <v>0.42002838944057169</v>
      </c>
      <c r="E85" s="144">
        <f t="shared" si="14"/>
        <v>0.8653368369049238</v>
      </c>
      <c r="F85" s="146">
        <f t="shared" si="19"/>
        <v>1.2582612612612614</v>
      </c>
      <c r="G85" s="116" t="s">
        <v>129</v>
      </c>
      <c r="H85" s="125">
        <v>139.667</v>
      </c>
      <c r="I85" s="125">
        <v>128.72178649438266</v>
      </c>
      <c r="J85" s="126">
        <v>120.85899999999999</v>
      </c>
      <c r="K85" s="74">
        <f t="shared" si="16"/>
        <v>332.51799999999997</v>
      </c>
      <c r="L85" s="49">
        <v>332518</v>
      </c>
      <c r="M85" s="55">
        <f t="shared" si="20"/>
        <v>111</v>
      </c>
      <c r="N85" s="46" t="s">
        <v>250</v>
      </c>
      <c r="O85" s="95">
        <v>0.111</v>
      </c>
    </row>
    <row r="86" spans="1:15" s="1" customFormat="1" ht="20.100000000000001" customHeight="1" x14ac:dyDescent="0.25">
      <c r="A86" s="7" t="s">
        <v>39</v>
      </c>
      <c r="B86" s="36">
        <f t="shared" si="11"/>
        <v>321.01499999999999</v>
      </c>
      <c r="C86" s="134">
        <f t="shared" si="12"/>
        <v>101.27742407703035</v>
      </c>
      <c r="D86" s="35">
        <f t="shared" si="18"/>
        <v>0.60761930359860383</v>
      </c>
      <c r="E86" s="37">
        <f t="shared" si="14"/>
        <v>0.5494416148778094</v>
      </c>
      <c r="F86" s="146">
        <f t="shared" si="19"/>
        <v>1.211377358490566</v>
      </c>
      <c r="G86" s="116" t="s">
        <v>130</v>
      </c>
      <c r="H86" s="125">
        <v>321.01499999999999</v>
      </c>
      <c r="I86" s="125">
        <v>101.27742407703035</v>
      </c>
      <c r="J86" s="126">
        <v>176.37899999999999</v>
      </c>
      <c r="K86" s="74">
        <f t="shared" si="16"/>
        <v>528.31600000000003</v>
      </c>
      <c r="L86" s="49">
        <v>528316</v>
      </c>
      <c r="M86" s="55">
        <f t="shared" si="20"/>
        <v>265</v>
      </c>
      <c r="N86" s="46" t="s">
        <v>251</v>
      </c>
      <c r="O86" s="95">
        <v>0.26500000000000001</v>
      </c>
    </row>
    <row r="87" spans="1:15" s="1" customFormat="1" ht="20.100000000000001" customHeight="1" x14ac:dyDescent="0.25">
      <c r="A87" s="7" t="s">
        <v>5</v>
      </c>
      <c r="B87" s="36">
        <f t="shared" si="11"/>
        <v>923.346</v>
      </c>
      <c r="C87" s="127">
        <f t="shared" si="12"/>
        <v>93.391889581957344</v>
      </c>
      <c r="D87" s="35">
        <f t="shared" si="18"/>
        <v>0.40734553029704784</v>
      </c>
      <c r="E87" s="37">
        <f t="shared" si="14"/>
        <v>0.50938759684885193</v>
      </c>
      <c r="F87" s="146">
        <f t="shared" si="19"/>
        <v>1.1614415094339623</v>
      </c>
      <c r="G87" s="116" t="s">
        <v>5</v>
      </c>
      <c r="H87" s="125">
        <v>923.346</v>
      </c>
      <c r="I87" s="125">
        <v>93.391889581957344</v>
      </c>
      <c r="J87" s="126">
        <v>470.34100000000001</v>
      </c>
      <c r="K87" s="74">
        <f t="shared" si="16"/>
        <v>2266.739</v>
      </c>
      <c r="L87" s="49">
        <v>2266739</v>
      </c>
      <c r="M87" s="55">
        <f t="shared" si="20"/>
        <v>795</v>
      </c>
      <c r="N87" s="46" t="s">
        <v>252</v>
      </c>
      <c r="O87" s="95">
        <v>0.79500000000000004</v>
      </c>
    </row>
    <row r="88" spans="1:15" s="1" customFormat="1" ht="20.100000000000001" customHeight="1" x14ac:dyDescent="0.25">
      <c r="A88" s="7" t="s">
        <v>7</v>
      </c>
      <c r="B88" s="63">
        <f t="shared" si="11"/>
        <v>1396.4570000000001</v>
      </c>
      <c r="C88" s="134">
        <f t="shared" si="12"/>
        <v>103.77194586006667</v>
      </c>
      <c r="D88" s="35">
        <f t="shared" si="18"/>
        <v>0.49057618568344658</v>
      </c>
      <c r="E88" s="37">
        <f t="shared" si="14"/>
        <v>0.38765533059736174</v>
      </c>
      <c r="F88" s="146">
        <f t="shared" si="19"/>
        <v>1.058724033358605</v>
      </c>
      <c r="G88" s="116" t="s">
        <v>7</v>
      </c>
      <c r="H88" s="125">
        <v>1396.4570000000001</v>
      </c>
      <c r="I88" s="125">
        <v>103.77194586006667</v>
      </c>
      <c r="J88" s="126">
        <v>541.34400000000005</v>
      </c>
      <c r="K88" s="74">
        <f t="shared" si="16"/>
        <v>2846.5650000000001</v>
      </c>
      <c r="L88" s="49">
        <v>2846565</v>
      </c>
      <c r="M88" s="55">
        <f t="shared" si="20"/>
        <v>1319</v>
      </c>
      <c r="N88" s="46" t="s">
        <v>254</v>
      </c>
      <c r="O88" s="95">
        <v>1.319</v>
      </c>
    </row>
    <row r="89" spans="1:15" s="1" customFormat="1" ht="20.100000000000001" customHeight="1" x14ac:dyDescent="0.25">
      <c r="A89" s="7" t="s">
        <v>80</v>
      </c>
      <c r="B89" s="63">
        <f t="shared" si="11"/>
        <v>1251.3130000000001</v>
      </c>
      <c r="C89" s="134">
        <f t="shared" si="12"/>
        <v>103.95071758728513</v>
      </c>
      <c r="D89" s="35">
        <f t="shared" si="18"/>
        <v>0.53099541616487211</v>
      </c>
      <c r="E89" s="37">
        <f t="shared" si="14"/>
        <v>0.66994828632004944</v>
      </c>
      <c r="F89" s="146">
        <f t="shared" si="19"/>
        <v>1.1222538116591929</v>
      </c>
      <c r="G89" s="116" t="s">
        <v>131</v>
      </c>
      <c r="H89" s="125">
        <v>1251.3130000000001</v>
      </c>
      <c r="I89" s="125">
        <v>103.95071758728513</v>
      </c>
      <c r="J89" s="126">
        <v>838.31500000000005</v>
      </c>
      <c r="K89" s="74">
        <f t="shared" si="16"/>
        <v>2356.5419999999999</v>
      </c>
      <c r="L89" s="49">
        <v>2356542</v>
      </c>
      <c r="M89" s="55">
        <f t="shared" si="20"/>
        <v>1115</v>
      </c>
      <c r="N89" s="46" t="s">
        <v>255</v>
      </c>
      <c r="O89" s="95">
        <v>1.115</v>
      </c>
    </row>
    <row r="90" spans="1:15" s="1" customFormat="1" ht="20.100000000000001" customHeight="1" x14ac:dyDescent="0.25">
      <c r="A90" s="7" t="s">
        <v>81</v>
      </c>
      <c r="B90" s="36">
        <f t="shared" si="11"/>
        <v>790.21299999999997</v>
      </c>
      <c r="C90" s="127">
        <f t="shared" si="12"/>
        <v>94.086977228754279</v>
      </c>
      <c r="D90" s="35">
        <f t="shared" si="18"/>
        <v>0.30350340561936795</v>
      </c>
      <c r="E90" s="37">
        <f t="shared" si="14"/>
        <v>0.57647621590634424</v>
      </c>
      <c r="F90" s="148">
        <f t="shared" si="19"/>
        <v>0.97316871921182257</v>
      </c>
      <c r="G90" s="116" t="s">
        <v>132</v>
      </c>
      <c r="H90" s="125">
        <v>790.21299999999997</v>
      </c>
      <c r="I90" s="125">
        <v>94.086977228754279</v>
      </c>
      <c r="J90" s="126">
        <v>455.53899999999999</v>
      </c>
      <c r="K90" s="74">
        <f t="shared" si="16"/>
        <v>2603.6379999999999</v>
      </c>
      <c r="L90" s="49">
        <v>2603638</v>
      </c>
      <c r="M90" s="55">
        <f t="shared" si="20"/>
        <v>812</v>
      </c>
      <c r="N90" s="46" t="s">
        <v>253</v>
      </c>
      <c r="O90" s="95">
        <v>0.81200000000000006</v>
      </c>
    </row>
    <row r="91" spans="1:15" s="1" customFormat="1" ht="20.100000000000001" customHeight="1" x14ac:dyDescent="0.25">
      <c r="A91" s="7" t="s">
        <v>82</v>
      </c>
      <c r="B91" s="63">
        <f t="shared" si="11"/>
        <v>2243.5189999999998</v>
      </c>
      <c r="C91" s="134">
        <f t="shared" si="12"/>
        <v>111.91764407746921</v>
      </c>
      <c r="D91" s="35">
        <f t="shared" si="18"/>
        <v>0.8072026984483921</v>
      </c>
      <c r="E91" s="37">
        <f t="shared" si="14"/>
        <v>0.37172049802118906</v>
      </c>
      <c r="F91" s="146">
        <f t="shared" si="19"/>
        <v>1.2747267045454544</v>
      </c>
      <c r="G91" s="116" t="s">
        <v>133</v>
      </c>
      <c r="H91" s="125">
        <v>2243.5189999999998</v>
      </c>
      <c r="I91" s="125">
        <v>111.91764407746921</v>
      </c>
      <c r="J91" s="126">
        <v>833.96199999999999</v>
      </c>
      <c r="K91" s="74">
        <f t="shared" si="16"/>
        <v>2779.375</v>
      </c>
      <c r="L91" s="49">
        <v>2779375</v>
      </c>
      <c r="M91" s="55">
        <f t="shared" si="20"/>
        <v>1760</v>
      </c>
      <c r="N91" s="46" t="s">
        <v>256</v>
      </c>
      <c r="O91" s="95">
        <v>1.76</v>
      </c>
    </row>
    <row r="92" spans="1:15" s="1" customFormat="1" ht="20.100000000000001" customHeight="1" x14ac:dyDescent="0.25">
      <c r="A92" s="7" t="s">
        <v>83</v>
      </c>
      <c r="B92" s="36">
        <f t="shared" si="11"/>
        <v>693.35900000000004</v>
      </c>
      <c r="C92" s="134">
        <f t="shared" si="12"/>
        <v>108.44884271641781</v>
      </c>
      <c r="D92" s="35">
        <f t="shared" si="18"/>
        <v>0.36895673894048775</v>
      </c>
      <c r="E92" s="37">
        <f t="shared" si="14"/>
        <v>0.62359326121100322</v>
      </c>
      <c r="F92" s="146">
        <f t="shared" si="19"/>
        <v>1.2185571177504395</v>
      </c>
      <c r="G92" s="116" t="s">
        <v>134</v>
      </c>
      <c r="H92" s="125">
        <v>693.35900000000004</v>
      </c>
      <c r="I92" s="125">
        <v>108.44884271641781</v>
      </c>
      <c r="J92" s="126">
        <v>432.37400000000002</v>
      </c>
      <c r="K92" s="74">
        <f t="shared" si="16"/>
        <v>1879.242</v>
      </c>
      <c r="L92" s="49">
        <v>1879242</v>
      </c>
      <c r="M92" s="55">
        <f t="shared" si="20"/>
        <v>569</v>
      </c>
      <c r="N92" s="46" t="s">
        <v>257</v>
      </c>
      <c r="O92" s="95">
        <v>0.56899999999999995</v>
      </c>
    </row>
    <row r="93" spans="1:15" s="1" customFormat="1" ht="20.100000000000001" customHeight="1" thickBot="1" x14ac:dyDescent="0.3">
      <c r="A93" s="7" t="s">
        <v>84</v>
      </c>
      <c r="B93" s="36">
        <f t="shared" si="11"/>
        <v>364.149</v>
      </c>
      <c r="C93" s="127">
        <f t="shared" si="12"/>
        <v>76.410230584739736</v>
      </c>
      <c r="D93" s="35">
        <f t="shared" si="18"/>
        <v>0.34081030997304584</v>
      </c>
      <c r="E93" s="37">
        <f t="shared" si="14"/>
        <v>0.70049347931753214</v>
      </c>
      <c r="F93" s="145">
        <f t="shared" si="19"/>
        <v>0.77150211864406781</v>
      </c>
      <c r="G93" s="116" t="s">
        <v>135</v>
      </c>
      <c r="H93" s="125">
        <v>364.149</v>
      </c>
      <c r="I93" s="125">
        <v>76.410230584739736</v>
      </c>
      <c r="J93" s="126">
        <v>255.084</v>
      </c>
      <c r="K93" s="75">
        <f t="shared" si="16"/>
        <v>1068.48</v>
      </c>
      <c r="L93" s="49">
        <v>1068480</v>
      </c>
      <c r="M93" s="58">
        <f t="shared" si="20"/>
        <v>472</v>
      </c>
      <c r="N93" s="62" t="s">
        <v>258</v>
      </c>
      <c r="O93" s="96">
        <v>0.47199999999999998</v>
      </c>
    </row>
    <row r="94" spans="1:15" s="1" customFormat="1" ht="20.100000000000001" customHeight="1" x14ac:dyDescent="0.25">
      <c r="A94" s="9" t="s">
        <v>20</v>
      </c>
      <c r="B94" s="17">
        <f t="shared" si="11"/>
        <v>3567.4259999999999</v>
      </c>
      <c r="C94" s="135">
        <f t="shared" si="12"/>
        <v>114.5334850846538</v>
      </c>
      <c r="D94" s="19">
        <f t="shared" si="18"/>
        <v>0.44131387215277063</v>
      </c>
      <c r="E94" s="20">
        <f t="shared" si="14"/>
        <v>0.55681491360998092</v>
      </c>
      <c r="F94" s="78">
        <f t="shared" si="19"/>
        <v>1.2019629380053909</v>
      </c>
      <c r="G94" s="118" t="s">
        <v>136</v>
      </c>
      <c r="H94" s="124">
        <v>3567.4259999999999</v>
      </c>
      <c r="I94" s="124">
        <v>114.5334850846538</v>
      </c>
      <c r="J94" s="123">
        <v>1986.396</v>
      </c>
      <c r="K94" s="76">
        <f t="shared" si="16"/>
        <v>8083.6480000000001</v>
      </c>
      <c r="L94" s="48">
        <v>8083648</v>
      </c>
      <c r="M94" s="54">
        <f>SUM(M95:M105)</f>
        <v>2968</v>
      </c>
      <c r="N94" s="59" t="s">
        <v>20</v>
      </c>
      <c r="O94" s="94">
        <f>SUM(O95:O105)</f>
        <v>2.9680000000000004</v>
      </c>
    </row>
    <row r="95" spans="1:15" s="1" customFormat="1" ht="20.100000000000001" customHeight="1" x14ac:dyDescent="0.25">
      <c r="A95" s="7" t="s">
        <v>37</v>
      </c>
      <c r="B95" s="36">
        <f t="shared" si="11"/>
        <v>291.77</v>
      </c>
      <c r="C95" s="134">
        <f t="shared" si="12"/>
        <v>104.44865273158804</v>
      </c>
      <c r="D95" s="35">
        <f t="shared" si="18"/>
        <v>0.2972734228777355</v>
      </c>
      <c r="E95" s="144">
        <f t="shared" si="14"/>
        <v>0.85814168694519655</v>
      </c>
      <c r="F95" s="146">
        <f t="shared" si="19"/>
        <v>1.060981818181818</v>
      </c>
      <c r="G95" s="116" t="s">
        <v>137</v>
      </c>
      <c r="H95" s="125">
        <v>291.77</v>
      </c>
      <c r="I95" s="125">
        <v>104.44865273158804</v>
      </c>
      <c r="J95" s="126">
        <v>250.38</v>
      </c>
      <c r="K95" s="74">
        <f>L95/1000</f>
        <v>981.48699999999997</v>
      </c>
      <c r="L95" s="49">
        <v>981487</v>
      </c>
      <c r="M95" s="55">
        <f t="shared" si="20"/>
        <v>275</v>
      </c>
      <c r="N95" s="46" t="s">
        <v>262</v>
      </c>
      <c r="O95" s="95">
        <v>0.27500000000000002</v>
      </c>
    </row>
    <row r="96" spans="1:15" s="1" customFormat="1" ht="20.100000000000001" customHeight="1" x14ac:dyDescent="0.25">
      <c r="A96" s="7" t="s">
        <v>40</v>
      </c>
      <c r="B96" s="36">
        <f t="shared" si="11"/>
        <v>583.93799999999999</v>
      </c>
      <c r="C96" s="134">
        <f t="shared" si="12"/>
        <v>101.012306127462</v>
      </c>
      <c r="D96" s="35">
        <f t="shared" si="18"/>
        <v>0.58951600039574448</v>
      </c>
      <c r="E96" s="37">
        <f t="shared" si="14"/>
        <v>0.66049820357640709</v>
      </c>
      <c r="F96" s="146">
        <f t="shared" si="19"/>
        <v>1.0597785843920144</v>
      </c>
      <c r="G96" s="117" t="s">
        <v>138</v>
      </c>
      <c r="H96" s="125">
        <v>583.93799999999999</v>
      </c>
      <c r="I96" s="125">
        <v>101.012306127462</v>
      </c>
      <c r="J96" s="126">
        <v>385.69</v>
      </c>
      <c r="K96" s="74">
        <f t="shared" si="16"/>
        <v>990.53800000000001</v>
      </c>
      <c r="L96" s="49">
        <v>990538</v>
      </c>
      <c r="M96" s="55">
        <f t="shared" si="20"/>
        <v>551</v>
      </c>
      <c r="N96" s="46" t="s">
        <v>259</v>
      </c>
      <c r="O96" s="95">
        <v>0.55100000000000005</v>
      </c>
    </row>
    <row r="97" spans="1:15" s="1" customFormat="1" ht="20.100000000000001" customHeight="1" x14ac:dyDescent="0.25">
      <c r="A97" s="7" t="s">
        <v>6</v>
      </c>
      <c r="B97" s="36">
        <f t="shared" si="11"/>
        <v>283.238</v>
      </c>
      <c r="C97" s="134">
        <f t="shared" si="12"/>
        <v>138.52301071061768</v>
      </c>
      <c r="D97" s="35">
        <f t="shared" si="18"/>
        <v>0.27156270463943671</v>
      </c>
      <c r="E97" s="37">
        <f t="shared" si="14"/>
        <v>0.79341754990502689</v>
      </c>
      <c r="F97" s="146">
        <f t="shared" si="19"/>
        <v>1.2874454545454546</v>
      </c>
      <c r="G97" s="116" t="s">
        <v>6</v>
      </c>
      <c r="H97" s="125">
        <v>283.238</v>
      </c>
      <c r="I97" s="125">
        <v>138.52301071061768</v>
      </c>
      <c r="J97" s="126">
        <v>224.726</v>
      </c>
      <c r="K97" s="74">
        <f>L97/1000</f>
        <v>1042.9929999999999</v>
      </c>
      <c r="L97" s="49">
        <v>1042993</v>
      </c>
      <c r="M97" s="55">
        <f t="shared" si="20"/>
        <v>220</v>
      </c>
      <c r="N97" s="46" t="s">
        <v>261</v>
      </c>
      <c r="O97" s="95">
        <v>0.22</v>
      </c>
    </row>
    <row r="98" spans="1:15" s="1" customFormat="1" ht="20.100000000000001" customHeight="1" x14ac:dyDescent="0.25">
      <c r="A98" s="7" t="s">
        <v>8</v>
      </c>
      <c r="B98" s="36">
        <f t="shared" si="11"/>
        <v>67.372</v>
      </c>
      <c r="C98" s="134">
        <f t="shared" si="12"/>
        <v>112.18943582228735</v>
      </c>
      <c r="D98" s="35">
        <f t="shared" si="18"/>
        <v>0.21570291063818889</v>
      </c>
      <c r="E98" s="37">
        <f t="shared" si="14"/>
        <v>0.7463189455560173</v>
      </c>
      <c r="F98" s="146">
        <f t="shared" si="19"/>
        <v>1.4035833333333334</v>
      </c>
      <c r="G98" s="116" t="s">
        <v>8</v>
      </c>
      <c r="H98" s="125">
        <v>67.372</v>
      </c>
      <c r="I98" s="125">
        <v>112.18943582228735</v>
      </c>
      <c r="J98" s="126">
        <v>50.280999999999999</v>
      </c>
      <c r="K98" s="74">
        <f t="shared" si="16"/>
        <v>312.33699999999999</v>
      </c>
      <c r="L98" s="49">
        <v>312337</v>
      </c>
      <c r="M98" s="55">
        <f t="shared" si="20"/>
        <v>48</v>
      </c>
      <c r="N98" s="46" t="s">
        <v>260</v>
      </c>
      <c r="O98" s="95">
        <v>4.8000000000000001E-2</v>
      </c>
    </row>
    <row r="99" spans="1:15" s="1" customFormat="1" ht="20.100000000000001" customHeight="1" x14ac:dyDescent="0.25">
      <c r="A99" s="7" t="s">
        <v>9</v>
      </c>
      <c r="B99" s="63">
        <f t="shared" si="11"/>
        <v>1043.876</v>
      </c>
      <c r="C99" s="134">
        <f t="shared" si="12"/>
        <v>117.90785829496731</v>
      </c>
      <c r="D99" s="35">
        <f t="shared" si="18"/>
        <v>0.56109424224197746</v>
      </c>
      <c r="E99" s="37">
        <f t="shared" si="14"/>
        <v>0.4491194356417812</v>
      </c>
      <c r="F99" s="146">
        <f t="shared" si="19"/>
        <v>1.043876</v>
      </c>
      <c r="G99" s="116" t="s">
        <v>9</v>
      </c>
      <c r="H99" s="125">
        <v>1043.876</v>
      </c>
      <c r="I99" s="125">
        <v>117.90785829496731</v>
      </c>
      <c r="J99" s="126">
        <v>468.82499999999999</v>
      </c>
      <c r="K99" s="74">
        <f t="shared" si="16"/>
        <v>1860.4290000000001</v>
      </c>
      <c r="L99" s="49">
        <v>1860429</v>
      </c>
      <c r="M99" s="55">
        <f t="shared" si="20"/>
        <v>1000</v>
      </c>
      <c r="N99" s="46" t="s">
        <v>263</v>
      </c>
      <c r="O99" s="95">
        <v>1</v>
      </c>
    </row>
    <row r="100" spans="1:15" s="1" customFormat="1" ht="20.100000000000001" customHeight="1" x14ac:dyDescent="0.25">
      <c r="A100" s="7" t="s">
        <v>10</v>
      </c>
      <c r="B100" s="36">
        <f t="shared" si="11"/>
        <v>374.13900000000001</v>
      </c>
      <c r="C100" s="134">
        <f t="shared" si="12"/>
        <v>111.93254231811736</v>
      </c>
      <c r="D100" s="35">
        <f t="shared" si="18"/>
        <v>0.28819094877421852</v>
      </c>
      <c r="E100" s="37">
        <f t="shared" si="14"/>
        <v>0.52561213880402735</v>
      </c>
      <c r="F100" s="146">
        <f t="shared" si="19"/>
        <v>1.1915254777070063</v>
      </c>
      <c r="G100" s="116" t="s">
        <v>10</v>
      </c>
      <c r="H100" s="125">
        <v>374.13900000000001</v>
      </c>
      <c r="I100" s="125">
        <v>111.93254231811736</v>
      </c>
      <c r="J100" s="126">
        <v>196.65199999999999</v>
      </c>
      <c r="K100" s="74">
        <f t="shared" si="16"/>
        <v>1298.2329999999999</v>
      </c>
      <c r="L100" s="49">
        <v>1298233</v>
      </c>
      <c r="M100" s="55">
        <f t="shared" si="20"/>
        <v>314</v>
      </c>
      <c r="N100" s="46" t="s">
        <v>265</v>
      </c>
      <c r="O100" s="95">
        <v>0.314</v>
      </c>
    </row>
    <row r="101" spans="1:15" s="1" customFormat="1" ht="20.100000000000001" customHeight="1" x14ac:dyDescent="0.25">
      <c r="A101" s="7" t="s">
        <v>85</v>
      </c>
      <c r="B101" s="36">
        <f t="shared" si="11"/>
        <v>378.63299999999998</v>
      </c>
      <c r="C101" s="134">
        <f t="shared" si="12"/>
        <v>167.31314791738473</v>
      </c>
      <c r="D101" s="35">
        <f t="shared" si="18"/>
        <v>0.49052778313980377</v>
      </c>
      <c r="E101" s="37">
        <f t="shared" si="14"/>
        <v>0.42831184814847095</v>
      </c>
      <c r="F101" s="146">
        <f t="shared" si="19"/>
        <v>1.83802427184466</v>
      </c>
      <c r="G101" s="116" t="s">
        <v>139</v>
      </c>
      <c r="H101" s="125">
        <v>378.63299999999998</v>
      </c>
      <c r="I101" s="125">
        <v>167.31314791738473</v>
      </c>
      <c r="J101" s="126">
        <v>162.173</v>
      </c>
      <c r="K101" s="74">
        <f t="shared" si="16"/>
        <v>771.88900000000001</v>
      </c>
      <c r="L101" s="49">
        <v>771889</v>
      </c>
      <c r="M101" s="55">
        <f t="shared" si="20"/>
        <v>206</v>
      </c>
      <c r="N101" s="46" t="s">
        <v>266</v>
      </c>
      <c r="O101" s="95">
        <v>0.20599999999999999</v>
      </c>
    </row>
    <row r="102" spans="1:15" s="1" customFormat="1" ht="20.100000000000001" customHeight="1" x14ac:dyDescent="0.25">
      <c r="A102" s="7" t="s">
        <v>86</v>
      </c>
      <c r="B102" s="36">
        <f t="shared" si="11"/>
        <v>11.522</v>
      </c>
      <c r="C102" s="134">
        <f t="shared" si="12"/>
        <v>107.84350430550356</v>
      </c>
      <c r="D102" s="35">
        <f t="shared" si="18"/>
        <v>8.3778693948185476E-2</v>
      </c>
      <c r="E102" s="37">
        <v>3.0000000000000001E-3</v>
      </c>
      <c r="F102" s="146">
        <f t="shared" si="19"/>
        <v>1.44025</v>
      </c>
      <c r="G102" s="116" t="s">
        <v>140</v>
      </c>
      <c r="H102" s="125">
        <v>11.522</v>
      </c>
      <c r="I102" s="125">
        <v>107.84350430550356</v>
      </c>
      <c r="J102" s="126">
        <v>4.0039999999999996</v>
      </c>
      <c r="K102" s="74">
        <f t="shared" si="16"/>
        <v>137.529</v>
      </c>
      <c r="L102" s="49">
        <v>137529</v>
      </c>
      <c r="M102" s="55">
        <f t="shared" si="20"/>
        <v>8</v>
      </c>
      <c r="N102" s="46" t="s">
        <v>264</v>
      </c>
      <c r="O102" s="98">
        <v>8.0000000000000002E-3</v>
      </c>
    </row>
    <row r="103" spans="1:15" s="1" customFormat="1" ht="20.100000000000001" customHeight="1" x14ac:dyDescent="0.25">
      <c r="A103" s="7" t="s">
        <v>87</v>
      </c>
      <c r="B103" s="36">
        <f t="shared" si="11"/>
        <v>504.12700000000001</v>
      </c>
      <c r="C103" s="134">
        <f t="shared" si="12"/>
        <v>100.17566066492728</v>
      </c>
      <c r="D103" s="64">
        <f t="shared" si="18"/>
        <v>1.0411394300371535</v>
      </c>
      <c r="E103" s="37">
        <f>J103/B103</f>
        <v>0.434424262140294</v>
      </c>
      <c r="F103" s="146">
        <f t="shared" si="19"/>
        <v>1.5704890965732088</v>
      </c>
      <c r="G103" s="116" t="s">
        <v>141</v>
      </c>
      <c r="H103" s="125">
        <v>504.12700000000001</v>
      </c>
      <c r="I103" s="125">
        <v>100.17566066492728</v>
      </c>
      <c r="J103" s="126">
        <v>219.005</v>
      </c>
      <c r="K103" s="74">
        <f t="shared" si="16"/>
        <v>484.20699999999999</v>
      </c>
      <c r="L103" s="49">
        <v>484207</v>
      </c>
      <c r="M103" s="55">
        <f t="shared" si="20"/>
        <v>321</v>
      </c>
      <c r="N103" s="46" t="s">
        <v>267</v>
      </c>
      <c r="O103" s="95">
        <v>0.32100000000000001</v>
      </c>
    </row>
    <row r="104" spans="1:15" s="1" customFormat="1" ht="20.100000000000001" customHeight="1" x14ac:dyDescent="0.25">
      <c r="A104" s="7" t="s">
        <v>281</v>
      </c>
      <c r="B104" s="36">
        <f t="shared" si="11"/>
        <v>25.29</v>
      </c>
      <c r="C104" s="127">
        <f t="shared" si="12"/>
        <v>84.423821605020692</v>
      </c>
      <c r="D104" s="35">
        <f t="shared" si="18"/>
        <v>0.16452846882481525</v>
      </c>
      <c r="E104" s="144">
        <f>J104/B104</f>
        <v>0.95029655990510087</v>
      </c>
      <c r="F104" s="79">
        <f t="shared" si="19"/>
        <v>1.05375</v>
      </c>
      <c r="G104" s="116" t="s">
        <v>142</v>
      </c>
      <c r="H104" s="125">
        <v>25.29</v>
      </c>
      <c r="I104" s="125">
        <v>84.423821605020692</v>
      </c>
      <c r="J104" s="126">
        <v>24.033000000000001</v>
      </c>
      <c r="K104" s="74">
        <f t="shared" si="16"/>
        <v>153.71199999999999</v>
      </c>
      <c r="L104" s="49">
        <v>153712</v>
      </c>
      <c r="M104" s="55">
        <f t="shared" si="20"/>
        <v>24</v>
      </c>
      <c r="N104" s="46" t="s">
        <v>268</v>
      </c>
      <c r="O104" s="95">
        <v>2.4E-2</v>
      </c>
    </row>
    <row r="105" spans="1:15" ht="21" customHeight="1" thickBot="1" x14ac:dyDescent="0.3">
      <c r="A105" s="10" t="s">
        <v>282</v>
      </c>
      <c r="B105" s="40">
        <f t="shared" si="11"/>
        <v>3.5209999999999999</v>
      </c>
      <c r="C105" s="136">
        <f t="shared" si="12"/>
        <v>116.47370162090638</v>
      </c>
      <c r="D105" s="38">
        <f t="shared" si="18"/>
        <v>7.0008350896727245E-2</v>
      </c>
      <c r="E105" s="39">
        <f>J105/B105</f>
        <v>0.17807441067878443</v>
      </c>
      <c r="F105" s="147">
        <f t="shared" si="19"/>
        <v>3.5209999999999999</v>
      </c>
      <c r="G105" s="121" t="s">
        <v>143</v>
      </c>
      <c r="H105" s="141">
        <v>3.5209999999999999</v>
      </c>
      <c r="I105" s="141">
        <v>116.47370162090638</v>
      </c>
      <c r="J105" s="142">
        <v>0.627</v>
      </c>
      <c r="K105" s="77">
        <f t="shared" si="16"/>
        <v>50.293999999999997</v>
      </c>
      <c r="L105" s="50">
        <v>50294</v>
      </c>
      <c r="M105" s="56">
        <f t="shared" si="20"/>
        <v>1</v>
      </c>
      <c r="N105" s="60" t="s">
        <v>269</v>
      </c>
      <c r="O105" s="99">
        <v>1E-3</v>
      </c>
    </row>
    <row r="106" spans="1:15" ht="18" x14ac:dyDescent="0.25">
      <c r="C106" s="140"/>
      <c r="G106" s="29"/>
      <c r="H106" s="30"/>
      <c r="I106" s="30"/>
      <c r="L106" s="1"/>
    </row>
    <row r="107" spans="1:15" ht="18" x14ac:dyDescent="0.25">
      <c r="C107" s="140"/>
      <c r="L107" s="1"/>
    </row>
    <row r="108" spans="1:15" ht="18" x14ac:dyDescent="0.25">
      <c r="C108" s="140"/>
      <c r="L108" s="1"/>
    </row>
    <row r="109" spans="1:15" ht="18" x14ac:dyDescent="0.25">
      <c r="C109" s="140"/>
      <c r="L109" s="1"/>
    </row>
    <row r="110" spans="1:15" ht="18" x14ac:dyDescent="0.25">
      <c r="C110" s="140"/>
      <c r="L110" s="1"/>
    </row>
    <row r="111" spans="1:15" ht="18" x14ac:dyDescent="0.25">
      <c r="C111" s="140"/>
      <c r="L111" s="1"/>
    </row>
    <row r="112" spans="1:15" ht="18" x14ac:dyDescent="0.25">
      <c r="C112" s="140"/>
      <c r="L112" s="1"/>
    </row>
    <row r="113" spans="3:12" ht="18" x14ac:dyDescent="0.25">
      <c r="C113" s="140"/>
      <c r="L113" s="1"/>
    </row>
    <row r="114" spans="3:12" ht="18" x14ac:dyDescent="0.25">
      <c r="C114" s="140"/>
      <c r="L114" s="1"/>
    </row>
    <row r="115" spans="3:12" ht="18" x14ac:dyDescent="0.25">
      <c r="C115" s="140"/>
      <c r="L115" s="1"/>
    </row>
    <row r="116" spans="3:12" ht="18" x14ac:dyDescent="0.25">
      <c r="C116" s="140"/>
      <c r="L116" s="1"/>
    </row>
    <row r="117" spans="3:12" ht="18" x14ac:dyDescent="0.25">
      <c r="C117" s="140"/>
      <c r="L117" s="1"/>
    </row>
    <row r="118" spans="3:12" ht="18" x14ac:dyDescent="0.25">
      <c r="C118" s="140"/>
      <c r="L118" s="15"/>
    </row>
  </sheetData>
  <mergeCells count="5">
    <mergeCell ref="K2:L2"/>
    <mergeCell ref="A1:F1"/>
    <mergeCell ref="G2:J2"/>
    <mergeCell ref="G1:O1"/>
    <mergeCell ref="M2:O2"/>
  </mergeCells>
  <pageMargins left="0.59055118110236227" right="0.59055118110236227" top="0.78740157480314965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m.kulikov</dc:creator>
  <cp:lastModifiedBy>Куликов</cp:lastModifiedBy>
  <cp:lastPrinted>2023-01-26T18:17:18Z</cp:lastPrinted>
  <dcterms:created xsi:type="dcterms:W3CDTF">2013-10-22T08:15:47Z</dcterms:created>
  <dcterms:modified xsi:type="dcterms:W3CDTF">2023-01-26T18:20:34Z</dcterms:modified>
</cp:coreProperties>
</file>